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ealy\Desktop\Stuff\Darts\"/>
    </mc:Choice>
  </mc:AlternateContent>
  <xr:revisionPtr revIDLastSave="0" documentId="13_ncr:1_{CCC400D0-6EE0-4191-9218-3350BE26740A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PDC2024 - Draw&amp;Bracket" sheetId="1" r:id="rId1"/>
    <sheet name="Lists" sheetId="2" r:id="rId2"/>
    <sheet name="Exports" sheetId="3" r:id="rId3"/>
  </sheets>
  <definedNames>
    <definedName name="_xlnm._FilterDatabase" localSheetId="1" hidden="1">Lists!$I$2:$I$92</definedName>
    <definedName name="lstTop32">Lists!$J$5:$J$36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4" i="1" l="1"/>
  <c r="C83" i="1"/>
  <c r="C82" i="1"/>
  <c r="C81" i="1"/>
  <c r="C79" i="1"/>
  <c r="C78" i="1"/>
  <c r="C77" i="1"/>
  <c r="C76" i="1"/>
  <c r="C74" i="1"/>
  <c r="C73" i="1"/>
  <c r="C72" i="1"/>
  <c r="C71" i="1"/>
  <c r="C69" i="1"/>
  <c r="C68" i="1"/>
  <c r="C67" i="1"/>
  <c r="C66" i="1"/>
  <c r="C64" i="1"/>
  <c r="C63" i="1"/>
  <c r="C62" i="1"/>
  <c r="C61" i="1"/>
  <c r="C59" i="1"/>
  <c r="C58" i="1"/>
  <c r="C57" i="1"/>
  <c r="C56" i="1"/>
  <c r="C54" i="1"/>
  <c r="C53" i="1"/>
  <c r="C52" i="1"/>
  <c r="C51" i="1"/>
  <c r="C49" i="1"/>
  <c r="C48" i="1"/>
  <c r="C47" i="1"/>
  <c r="C46" i="1"/>
  <c r="C4" i="1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5" i="2"/>
  <c r="J6" i="3"/>
  <c r="K6" i="3" s="1"/>
  <c r="J7" i="3"/>
  <c r="K7" i="3" s="1"/>
  <c r="J8" i="3"/>
  <c r="K8" i="3" s="1"/>
  <c r="J9" i="3"/>
  <c r="K9" i="3" s="1"/>
  <c r="J10" i="3"/>
  <c r="K10" i="3" s="1"/>
  <c r="J11" i="3"/>
  <c r="J12" i="3"/>
  <c r="K12" i="3" s="1"/>
  <c r="J13" i="3"/>
  <c r="J14" i="3"/>
  <c r="K14" i="3" s="1"/>
  <c r="J15" i="3"/>
  <c r="K15" i="3" s="1"/>
  <c r="J16" i="3"/>
  <c r="K16" i="3" s="1"/>
  <c r="J17" i="3"/>
  <c r="K17" i="3" s="1"/>
  <c r="J18" i="3"/>
  <c r="K18" i="3" s="1"/>
  <c r="J19" i="3"/>
  <c r="K19" i="3" s="1"/>
  <c r="J20" i="3"/>
  <c r="J21" i="3"/>
  <c r="J22" i="3"/>
  <c r="K22" i="3" s="1"/>
  <c r="J23" i="3"/>
  <c r="K23" i="3" s="1"/>
  <c r="J24" i="3"/>
  <c r="K24" i="3" s="1"/>
  <c r="J25" i="3"/>
  <c r="K25" i="3" s="1"/>
  <c r="J26" i="3"/>
  <c r="K26" i="3" s="1"/>
  <c r="J27" i="3"/>
  <c r="K27" i="3" s="1"/>
  <c r="J28" i="3"/>
  <c r="K28" i="3" s="1"/>
  <c r="J29" i="3"/>
  <c r="J30" i="3"/>
  <c r="J31" i="3"/>
  <c r="K31" i="3" s="1"/>
  <c r="J32" i="3"/>
  <c r="J33" i="3"/>
  <c r="J34" i="3"/>
  <c r="K34" i="3" s="1"/>
  <c r="J35" i="3"/>
  <c r="K35" i="3" s="1"/>
  <c r="J36" i="3"/>
  <c r="J37" i="3"/>
  <c r="J38" i="3"/>
  <c r="J39" i="3"/>
  <c r="K39" i="3" s="1"/>
  <c r="J40" i="3"/>
  <c r="K40" i="3" s="1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5" i="3"/>
  <c r="K13" i="3"/>
  <c r="J44" i="1"/>
  <c r="K30" i="3" l="1"/>
  <c r="K33" i="3"/>
  <c r="K32" i="3"/>
  <c r="K98" i="3"/>
  <c r="K90" i="3"/>
  <c r="K96" i="3"/>
  <c r="K88" i="3"/>
  <c r="K94" i="3"/>
  <c r="K86" i="3"/>
  <c r="K100" i="3"/>
  <c r="K92" i="3"/>
  <c r="K84" i="3"/>
  <c r="K99" i="3"/>
  <c r="K87" i="3"/>
  <c r="K11" i="3"/>
  <c r="K95" i="3"/>
  <c r="K91" i="3"/>
  <c r="K97" i="3"/>
  <c r="K93" i="3"/>
  <c r="K89" i="3"/>
  <c r="K85" i="3"/>
  <c r="K21" i="3"/>
  <c r="K56" i="3"/>
  <c r="K5" i="3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C42" i="1" l="1"/>
  <c r="C41" i="1"/>
  <c r="C40" i="1"/>
  <c r="C37" i="1"/>
  <c r="C36" i="1"/>
  <c r="C35" i="1"/>
  <c r="C34" i="1"/>
  <c r="C32" i="1"/>
  <c r="C30" i="1"/>
  <c r="C27" i="1"/>
  <c r="C25" i="1"/>
  <c r="C22" i="1"/>
  <c r="C20" i="1"/>
  <c r="C17" i="1"/>
  <c r="C15" i="1"/>
  <c r="C12" i="1"/>
  <c r="C10" i="1"/>
  <c r="C7" i="1"/>
  <c r="C5" i="1"/>
  <c r="C6" i="1" l="1"/>
  <c r="C21" i="1"/>
  <c r="C29" i="1"/>
  <c r="C26" i="1"/>
  <c r="F86" i="2"/>
  <c r="F85" i="2"/>
  <c r="F84" i="2"/>
  <c r="F81" i="2"/>
  <c r="F80" i="2"/>
  <c r="F79" i="2"/>
  <c r="F76" i="2"/>
  <c r="F75" i="2"/>
  <c r="F74" i="2"/>
  <c r="F71" i="2"/>
  <c r="F70" i="2"/>
  <c r="F69" i="2"/>
  <c r="F66" i="2"/>
  <c r="F65" i="2"/>
  <c r="F64" i="2"/>
  <c r="F61" i="2"/>
  <c r="F60" i="2"/>
  <c r="F59" i="2"/>
  <c r="F56" i="2"/>
  <c r="F55" i="2"/>
  <c r="F54" i="2"/>
  <c r="F51" i="2"/>
  <c r="F50" i="2"/>
  <c r="F49" i="2"/>
  <c r="F46" i="2"/>
  <c r="F45" i="2"/>
  <c r="F44" i="2"/>
  <c r="F43" i="2"/>
  <c r="F42" i="2"/>
  <c r="F39" i="2"/>
  <c r="F38" i="2"/>
  <c r="F37" i="2"/>
  <c r="F34" i="2"/>
  <c r="F33" i="2"/>
  <c r="F32" i="2"/>
  <c r="F29" i="2"/>
  <c r="F28" i="2"/>
  <c r="F27" i="2"/>
  <c r="F24" i="2"/>
  <c r="F23" i="2"/>
  <c r="F22" i="2"/>
  <c r="F19" i="2"/>
  <c r="F18" i="2"/>
  <c r="F17" i="2"/>
  <c r="F14" i="2"/>
  <c r="F13" i="2"/>
  <c r="F12" i="2"/>
  <c r="F9" i="2"/>
  <c r="F8" i="2"/>
  <c r="F7" i="2"/>
  <c r="J6" i="2"/>
  <c r="F47" i="2" s="1"/>
  <c r="D47" i="1" s="1"/>
  <c r="F77" i="2"/>
  <c r="D77" i="1" s="1"/>
  <c r="F35" i="2"/>
  <c r="D35" i="1" s="1"/>
  <c r="F25" i="2"/>
  <c r="F67" i="2"/>
  <c r="F57" i="2"/>
  <c r="D57" i="1" s="1"/>
  <c r="F15" i="2"/>
  <c r="F20" i="2"/>
  <c r="F62" i="2"/>
  <c r="D62" i="1" s="1"/>
  <c r="F72" i="2"/>
  <c r="D72" i="1" s="1"/>
  <c r="F30" i="2"/>
  <c r="F40" i="2"/>
  <c r="F82" i="2"/>
  <c r="F52" i="2"/>
  <c r="D52" i="1" s="1"/>
  <c r="J20" i="2"/>
  <c r="F10" i="2" s="1"/>
  <c r="J21" i="2"/>
  <c r="F11" i="2" s="1"/>
  <c r="J22" i="2"/>
  <c r="F53" i="2" s="1"/>
  <c r="D53" i="1" s="1"/>
  <c r="J23" i="2"/>
  <c r="F83" i="2" s="1"/>
  <c r="J24" i="2"/>
  <c r="F41" i="2" s="1"/>
  <c r="D41" i="1" s="1"/>
  <c r="J25" i="2"/>
  <c r="F31" i="2" s="1"/>
  <c r="J26" i="2"/>
  <c r="F73" i="2" s="1"/>
  <c r="J27" i="2"/>
  <c r="F63" i="2" s="1"/>
  <c r="J28" i="2"/>
  <c r="F21" i="2" s="1"/>
  <c r="J29" i="2"/>
  <c r="F16" i="2" s="1"/>
  <c r="J30" i="2"/>
  <c r="F58" i="2" s="1"/>
  <c r="D58" i="1" s="1"/>
  <c r="J31" i="2"/>
  <c r="F68" i="2" s="1"/>
  <c r="J32" i="2"/>
  <c r="F26" i="2" s="1"/>
  <c r="J33" i="2"/>
  <c r="F36" i="2" s="1"/>
  <c r="D36" i="1" s="1"/>
  <c r="J34" i="2"/>
  <c r="F78" i="2" s="1"/>
  <c r="J35" i="2"/>
  <c r="F48" i="2" s="1"/>
  <c r="D48" i="1" s="1"/>
  <c r="J36" i="2"/>
  <c r="F6" i="2" s="1"/>
  <c r="J5" i="2"/>
  <c r="F5" i="2" s="1"/>
  <c r="D82" i="1" l="1"/>
  <c r="D83" i="1"/>
  <c r="D30" i="1"/>
  <c r="D5" i="1"/>
  <c r="D78" i="1"/>
  <c r="D73" i="1"/>
  <c r="D26" i="1"/>
  <c r="D6" i="1"/>
  <c r="D68" i="1"/>
  <c r="D21" i="1"/>
  <c r="L46" i="1"/>
  <c r="L81" i="1"/>
  <c r="L80" i="1"/>
  <c r="L70" i="1"/>
  <c r="L65" i="1"/>
  <c r="L64" i="1"/>
  <c r="L61" i="1"/>
  <c r="L56" i="1"/>
  <c r="L54" i="1"/>
  <c r="L38" i="1"/>
  <c r="L34" i="1"/>
  <c r="L22" i="1"/>
  <c r="L18" i="1"/>
  <c r="L14" i="1"/>
  <c r="L76" i="1"/>
  <c r="L60" i="1"/>
  <c r="L49" i="1"/>
  <c r="L7" i="1"/>
  <c r="L8" i="1"/>
  <c r="L9" i="1"/>
  <c r="L12" i="1"/>
  <c r="L13" i="1"/>
  <c r="L17" i="1"/>
  <c r="L19" i="1"/>
  <c r="L23" i="1"/>
  <c r="L24" i="1"/>
  <c r="L27" i="1"/>
  <c r="L28" i="1"/>
  <c r="L29" i="1"/>
  <c r="L32" i="1"/>
  <c r="L33" i="1"/>
  <c r="L37" i="1"/>
  <c r="L39" i="1"/>
  <c r="L42" i="1"/>
  <c r="L43" i="1"/>
  <c r="L44" i="1"/>
  <c r="L45" i="1"/>
  <c r="L50" i="1"/>
  <c r="L51" i="1"/>
  <c r="L55" i="1"/>
  <c r="L59" i="1"/>
  <c r="L66" i="1"/>
  <c r="L69" i="1"/>
  <c r="L71" i="1"/>
  <c r="L74" i="1"/>
  <c r="L75" i="1"/>
  <c r="L79" i="1"/>
  <c r="L84" i="1"/>
  <c r="L85" i="1"/>
  <c r="L26" i="1" l="1"/>
  <c r="L47" i="1"/>
  <c r="L48" i="1"/>
  <c r="L41" i="1"/>
  <c r="L6" i="1"/>
  <c r="L30" i="1" l="1"/>
  <c r="L73" i="1" l="1"/>
  <c r="L21" i="1" l="1"/>
  <c r="L78" i="1" l="1"/>
  <c r="L83" i="1" l="1"/>
  <c r="L62" i="1" l="1"/>
  <c r="L82" i="1" l="1"/>
  <c r="L58" i="1" l="1"/>
  <c r="L36" i="1" l="1"/>
  <c r="L77" i="1" l="1"/>
  <c r="L35" i="1" l="1"/>
  <c r="L53" i="1" l="1"/>
  <c r="L68" i="1" l="1"/>
  <c r="L52" i="1" l="1"/>
  <c r="L5" i="1" l="1"/>
  <c r="L72" i="1" l="1"/>
  <c r="L57" i="1" l="1"/>
  <c r="K78" i="3" l="1"/>
  <c r="K65" i="3"/>
  <c r="K83" i="3"/>
  <c r="K29" i="3"/>
  <c r="K46" i="3"/>
  <c r="K54" i="3"/>
  <c r="K79" i="3"/>
  <c r="K41" i="3"/>
  <c r="K75" i="3"/>
  <c r="K66" i="3"/>
  <c r="K68" i="3"/>
  <c r="K69" i="3"/>
  <c r="K47" i="3"/>
  <c r="K80" i="3"/>
  <c r="K73" i="3"/>
  <c r="K36" i="3"/>
  <c r="K37" i="3"/>
  <c r="K71" i="3"/>
  <c r="K59" i="3"/>
  <c r="K60" i="3"/>
  <c r="K62" i="3"/>
  <c r="K48" i="3"/>
  <c r="K81" i="3"/>
  <c r="K74" i="3"/>
  <c r="K76" i="3"/>
  <c r="K77" i="3"/>
  <c r="K72" i="3"/>
  <c r="K58" i="3"/>
  <c r="K20" i="3"/>
  <c r="K61" i="3"/>
  <c r="K55" i="3"/>
  <c r="K51" i="3"/>
  <c r="K49" i="3"/>
  <c r="K42" i="3"/>
  <c r="K44" i="3"/>
  <c r="K45" i="3"/>
  <c r="K38" i="3"/>
  <c r="K70" i="3"/>
  <c r="K63" i="3"/>
  <c r="K64" i="3"/>
  <c r="K67" i="3"/>
  <c r="K57" i="3"/>
  <c r="K43" i="3"/>
  <c r="K50" i="3"/>
  <c r="K82" i="3"/>
  <c r="K52" i="3"/>
  <c r="K53" i="3"/>
  <c r="M5" i="2" l="1"/>
  <c r="C3" i="2" s="1"/>
  <c r="C9" i="1" s="1"/>
  <c r="D10" i="1" s="1"/>
  <c r="L10" i="1" s="1"/>
  <c r="M23" i="2"/>
  <c r="C21" i="2" s="1"/>
  <c r="M17" i="2"/>
  <c r="C15" i="2" s="1"/>
  <c r="M11" i="2"/>
  <c r="C9" i="2" s="1"/>
  <c r="M30" i="2"/>
  <c r="C28" i="2" s="1"/>
  <c r="M13" i="2"/>
  <c r="C11" i="2" s="1"/>
  <c r="C16" i="1" s="1"/>
  <c r="D16" i="1" s="1"/>
  <c r="L16" i="1" s="1"/>
  <c r="M31" i="2"/>
  <c r="C29" i="2" s="1"/>
  <c r="C31" i="1" s="1"/>
  <c r="D31" i="1" s="1"/>
  <c r="L31" i="1" s="1"/>
  <c r="M25" i="2"/>
  <c r="C23" i="2" s="1"/>
  <c r="M35" i="2"/>
  <c r="C33" i="2" s="1"/>
  <c r="M9" i="2"/>
  <c r="C7" i="2" s="1"/>
  <c r="M21" i="2"/>
  <c r="C19" i="2" s="1"/>
  <c r="C14" i="1" s="1"/>
  <c r="D15" i="1" s="1"/>
  <c r="L15" i="1" s="1"/>
  <c r="M8" i="2"/>
  <c r="C6" i="2" s="1"/>
  <c r="M33" i="2"/>
  <c r="C31" i="2" s="1"/>
  <c r="C39" i="1" s="1"/>
  <c r="D40" i="1" s="1"/>
  <c r="L40" i="1" s="1"/>
  <c r="M12" i="2"/>
  <c r="C10" i="2" s="1"/>
  <c r="M27" i="2"/>
  <c r="C25" i="2" s="1"/>
  <c r="M15" i="2"/>
  <c r="C13" i="2" s="1"/>
  <c r="M29" i="2"/>
  <c r="C27" i="2" s="1"/>
  <c r="C11" i="1" s="1"/>
  <c r="D11" i="1" s="1"/>
  <c r="L11" i="1" s="1"/>
  <c r="M16" i="2"/>
  <c r="C14" i="2" s="1"/>
  <c r="M19" i="2"/>
  <c r="C17" i="2" s="1"/>
  <c r="M20" i="2"/>
  <c r="C18" i="2" s="1"/>
  <c r="M6" i="2"/>
  <c r="C4" i="2" s="1"/>
  <c r="M24" i="2"/>
  <c r="C22" i="2" s="1"/>
  <c r="M10" i="2"/>
  <c r="C8" i="2" s="1"/>
  <c r="D67" i="1" s="1"/>
  <c r="L67" i="1" s="1"/>
  <c r="M28" i="2"/>
  <c r="C26" i="2" s="1"/>
  <c r="C24" i="1" s="1"/>
  <c r="D25" i="1" s="1"/>
  <c r="L25" i="1" s="1"/>
  <c r="M22" i="2"/>
  <c r="C20" i="2" s="1"/>
  <c r="M32" i="2"/>
  <c r="C30" i="2" s="1"/>
  <c r="M18" i="2"/>
  <c r="C16" i="2" s="1"/>
  <c r="M4" i="2"/>
  <c r="C2" i="2" s="1"/>
  <c r="D63" i="1" s="1"/>
  <c r="L63" i="1" s="1"/>
  <c r="M7" i="2"/>
  <c r="C5" i="2" s="1"/>
  <c r="M26" i="2"/>
  <c r="C24" i="2" s="1"/>
  <c r="C19" i="1" s="1"/>
  <c r="D20" i="1" s="1"/>
  <c r="L20" i="1" s="1"/>
  <c r="M14" i="2"/>
  <c r="C12" i="2" s="1"/>
  <c r="M34" i="2"/>
  <c r="C32" i="2" s="1"/>
</calcChain>
</file>

<file path=xl/sharedStrings.xml><?xml version="1.0" encoding="utf-8"?>
<sst xmlns="http://schemas.openxmlformats.org/spreadsheetml/2006/main" count="312" uniqueCount="255">
  <si>
    <t>First Round</t>
  </si>
  <si>
    <t>2nd</t>
  </si>
  <si>
    <t>3rd</t>
  </si>
  <si>
    <t>Semi</t>
  </si>
  <si>
    <t>Winner</t>
  </si>
  <si>
    <t>QF</t>
  </si>
  <si>
    <t>Final</t>
  </si>
  <si>
    <t>Bottom Half</t>
  </si>
  <si>
    <t>Top Half</t>
  </si>
  <si>
    <t>WINNER</t>
  </si>
  <si>
    <t>https://www.pdpa.co.uk/pdc-tours/pdc-order-of-merit/</t>
  </si>
  <si>
    <t>Qualifiers</t>
  </si>
  <si>
    <t>1st</t>
  </si>
  <si>
    <t>Top 32 - PDC OOM</t>
  </si>
  <si>
    <t>Prelim.</t>
  </si>
  <si>
    <t>James Wade</t>
  </si>
  <si>
    <t>Rob Cross</t>
  </si>
  <si>
    <t>Danny Noppert</t>
  </si>
  <si>
    <t>Gerwyn Price</t>
  </si>
  <si>
    <t>Peter Wright</t>
  </si>
  <si>
    <t>Michael van Gerwen</t>
  </si>
  <si>
    <t>Michael Smith</t>
  </si>
  <si>
    <t>Luke Humphries</t>
  </si>
  <si>
    <t>Jonny Clayton</t>
  </si>
  <si>
    <t>Nathan Aspinall</t>
  </si>
  <si>
    <t>Krzysztof Ratajski</t>
  </si>
  <si>
    <t>Joe Cullen</t>
  </si>
  <si>
    <t>Dave Chisnall</t>
  </si>
  <si>
    <t>Ryan Searle</t>
  </si>
  <si>
    <t>Stephen Bunting</t>
  </si>
  <si>
    <t>Dirk van Duijvenbode</t>
  </si>
  <si>
    <t>Simon Whitlock</t>
  </si>
  <si>
    <t>Daryl Gurney</t>
  </si>
  <si>
    <t>Brendan Dolan</t>
  </si>
  <si>
    <t>Gabriel Clemens</t>
  </si>
  <si>
    <t>Chris Dobey</t>
  </si>
  <si>
    <t>Damon Heta</t>
  </si>
  <si>
    <t>Kim Huybrechts</t>
  </si>
  <si>
    <t>Gary Anderson</t>
  </si>
  <si>
    <t>Dimitri Van den Bergh</t>
  </si>
  <si>
    <t>Ross Smith</t>
  </si>
  <si>
    <t>Callan Rydz</t>
  </si>
  <si>
    <t>Martin Schindler</t>
  </si>
  <si>
    <t>Josh Rock</t>
  </si>
  <si>
    <t>Andrew Gilding</t>
  </si>
  <si>
    <t>Martin Lukeman</t>
  </si>
  <si>
    <t>Madars Razma</t>
  </si>
  <si>
    <t>Scott Williams</t>
  </si>
  <si>
    <t>Ryan Meikle</t>
  </si>
  <si>
    <t>Steve Beaton</t>
  </si>
  <si>
    <t>Jermaine Wattimena</t>
  </si>
  <si>
    <t>Keane Barry</t>
  </si>
  <si>
    <t>Ricky Evans</t>
  </si>
  <si>
    <t>Alan Soutar</t>
  </si>
  <si>
    <t>Raymond van Barneveld</t>
  </si>
  <si>
    <t>Jamie Hughes</t>
  </si>
  <si>
    <t>Matt Campbell</t>
  </si>
  <si>
    <t>Mike De Decker</t>
  </si>
  <si>
    <t>Ritchie Edhouse</t>
  </si>
  <si>
    <t>Boris Krcmar</t>
  </si>
  <si>
    <t>Cameron Menzies</t>
  </si>
  <si>
    <t>Luke Woodhouse</t>
  </si>
  <si>
    <t>Mickey Mansell</t>
  </si>
  <si>
    <t>Martijn Kleermaker</t>
  </si>
  <si>
    <t>David Cameron</t>
  </si>
  <si>
    <t>Florian Hempel</t>
  </si>
  <si>
    <t>Paolo Nebrida</t>
  </si>
  <si>
    <t>Mensur Suljovic</t>
  </si>
  <si>
    <t>Rowby-John Rodriguez</t>
  </si>
  <si>
    <t>Ryan Joyce</t>
  </si>
  <si>
    <t>Jim Williams</t>
  </si>
  <si>
    <t>Jose de Sousa</t>
  </si>
  <si>
    <t>William O’Connor</t>
  </si>
  <si>
    <t>Vincent van der Voort</t>
  </si>
  <si>
    <t>Ian White</t>
  </si>
  <si>
    <t>Ricardo Pietreczko</t>
  </si>
  <si>
    <t>Steve Lennon</t>
  </si>
  <si>
    <t>Gian van Veen</t>
  </si>
  <si>
    <t>Mario Vandenbogaerde</t>
  </si>
  <si>
    <t>Kevin Doets</t>
  </si>
  <si>
    <t>Richard Veenstra</t>
  </si>
  <si>
    <t>Christian Kist</t>
  </si>
  <si>
    <t>Dylan Slevin</t>
  </si>
  <si>
    <t>Jules van Dongen</t>
  </si>
  <si>
    <t>Connor Scutt</t>
  </si>
  <si>
    <t>Bradley Brooks</t>
  </si>
  <si>
    <t>Keegan Brown</t>
  </si>
  <si>
    <t>https://www.pdpa.co.uk/pdc-tours/pro-tour/</t>
  </si>
  <si>
    <t>Top 32 - ProTour OOM (who have not already qualified thru Top 32 PDC OOM)</t>
  </si>
  <si>
    <t>Marko Kantele</t>
  </si>
  <si>
    <t>Jeffrey De Graaf</t>
  </si>
  <si>
    <t>Luke Littler</t>
  </si>
  <si>
    <t>Wessel Nijman</t>
  </si>
  <si>
    <t>Xiaochen Zong</t>
  </si>
  <si>
    <t>Alex Spellman</t>
  </si>
  <si>
    <t>Strowe Buntz</t>
  </si>
  <si>
    <t>Laurence Ilagan</t>
  </si>
  <si>
    <t>Tomoya Goto</t>
  </si>
  <si>
    <t>Reynaldo Rivera</t>
  </si>
  <si>
    <t>Darren Penhall</t>
  </si>
  <si>
    <t>£112,750</t>
  </si>
  <si>
    <t>£33,000</t>
  </si>
  <si>
    <t>£32,000</t>
  </si>
  <si>
    <t>£31,250</t>
  </si>
  <si>
    <t>£29,750</t>
  </si>
  <si>
    <t>£28,250</t>
  </si>
  <si>
    <t>£26,000</t>
  </si>
  <si>
    <t>£23,500</t>
  </si>
  <si>
    <t>George Killington</t>
  </si>
  <si>
    <t>Lee Evans</t>
  </si>
  <si>
    <t>£21,500</t>
  </si>
  <si>
    <t>£21,250</t>
  </si>
  <si>
    <t>Ted Evetts</t>
  </si>
  <si>
    <t>Niels Zonneveld</t>
  </si>
  <si>
    <t>£19,250</t>
  </si>
  <si>
    <t>Scott Waites</t>
  </si>
  <si>
    <t>Radek Szaganski</t>
  </si>
  <si>
    <t>Andy Boulton</t>
  </si>
  <si>
    <t>£18,250</t>
  </si>
  <si>
    <t>Brian Raman</t>
  </si>
  <si>
    <t>Stephen Burton</t>
  </si>
  <si>
    <t>£18,000</t>
  </si>
  <si>
    <t>Pascal Rupprecht</t>
  </si>
  <si>
    <t>Draw</t>
  </si>
  <si>
    <t>£176,250</t>
  </si>
  <si>
    <t>£159,750</t>
  </si>
  <si>
    <t>£131,250</t>
  </si>
  <si>
    <t>£87,000</t>
  </si>
  <si>
    <t>£81,750</t>
  </si>
  <si>
    <t>£66,750</t>
  </si>
  <si>
    <t>£60,750</t>
  </si>
  <si>
    <t>£57,750</t>
  </si>
  <si>
    <t>£54,000</t>
  </si>
  <si>
    <t>£39,750</t>
  </si>
  <si>
    <t>£34,500</t>
  </si>
  <si>
    <t>£31,500</t>
  </si>
  <si>
    <t>£30,000</t>
  </si>
  <si>
    <t>£25,000</t>
  </si>
  <si>
    <t>Daniel Klose</t>
  </si>
  <si>
    <t>Maik Kuivenhoven</t>
  </si>
  <si>
    <t>Chris Landman</t>
  </si>
  <si>
    <t>Arron Monk</t>
  </si>
  <si>
    <t>Jeffrey Sparidaans</t>
  </si>
  <si>
    <t>Jurjen van der Velde</t>
  </si>
  <si>
    <t>£17,000</t>
  </si>
  <si>
    <t>Karel Sedlacek</t>
  </si>
  <si>
    <t>Jeffrey de Zwaan</t>
  </si>
  <si>
    <t>£16,500</t>
  </si>
  <si>
    <t>Robert Owen</t>
  </si>
  <si>
    <t>£16,000</t>
  </si>
  <si>
    <t>Berry van Peer</t>
  </si>
  <si>
    <t>£15,750</t>
  </si>
  <si>
    <t>Mervyn King</t>
  </si>
  <si>
    <t>£15,250</t>
  </si>
  <si>
    <t>Rusty-Jake Rodriguez</t>
  </si>
  <si>
    <t>Graham Hall</t>
  </si>
  <si>
    <t>£14,500</t>
  </si>
  <si>
    <t>Cam Crabtree</t>
  </si>
  <si>
    <t>Ben Robb</t>
  </si>
  <si>
    <t>Mikuru Suzuki</t>
  </si>
  <si>
    <t>Fallon Sherrock</t>
  </si>
  <si>
    <t>Simon Adams</t>
  </si>
  <si>
    <t>Haruki Muramatsu</t>
  </si>
  <si>
    <t>Norman Madhoo</t>
  </si>
  <si>
    <t>Man Lok Leung</t>
  </si>
  <si>
    <t>Haupai Puha</t>
  </si>
  <si>
    <t>Berry Van Peer</t>
  </si>
  <si>
    <t>Owen Bates</t>
  </si>
  <si>
    <t>Dragutin Horvat</t>
  </si>
  <si>
    <t>Thibault Tricole</t>
  </si>
  <si>
    <t>£199,500</t>
  </si>
  <si>
    <t>£144,500</t>
  </si>
  <si>
    <t>£119,000</t>
  </si>
  <si>
    <t>£115,750</t>
  </si>
  <si>
    <t>£109,500</t>
  </si>
  <si>
    <t>£106,750</t>
  </si>
  <si>
    <t>£100,000</t>
  </si>
  <si>
    <t>£89,750</t>
  </si>
  <si>
    <t>£85,000</t>
  </si>
  <si>
    <t>£84,000</t>
  </si>
  <si>
    <t>£80,250</t>
  </si>
  <si>
    <t>£75,750</t>
  </si>
  <si>
    <t>£75,500</t>
  </si>
  <si>
    <t>£71,000</t>
  </si>
  <si>
    <t>£69,750</t>
  </si>
  <si>
    <t>£64,000</t>
  </si>
  <si>
    <t>£62,250</t>
  </si>
  <si>
    <t>£62,000</t>
  </si>
  <si>
    <t>£53,500</t>
  </si>
  <si>
    <t>£52,750</t>
  </si>
  <si>
    <t>£50,750</t>
  </si>
  <si>
    <t>£50,500</t>
  </si>
  <si>
    <t>£50,000</t>
  </si>
  <si>
    <t>£44,000</t>
  </si>
  <si>
    <t>£41,000</t>
  </si>
  <si>
    <t>£39,000</t>
  </si>
  <si>
    <t>£35,750</t>
  </si>
  <si>
    <t>£33,750</t>
  </si>
  <si>
    <t>£33,250</t>
  </si>
  <si>
    <t>£32,500</t>
  </si>
  <si>
    <t>£29,000</t>
  </si>
  <si>
    <t>£28,750</t>
  </si>
  <si>
    <t>£27,500</t>
  </si>
  <si>
    <t>£27,250</t>
  </si>
  <si>
    <t>£27,000</t>
  </si>
  <si>
    <t>£25,750</t>
  </si>
  <si>
    <t>£24,250</t>
  </si>
  <si>
    <t>£23,250</t>
  </si>
  <si>
    <t>£22,250</t>
  </si>
  <si>
    <t>£22,000</t>
  </si>
  <si>
    <t>£21,750</t>
  </si>
  <si>
    <t>£20,750</t>
  </si>
  <si>
    <t>£19,000</t>
  </si>
  <si>
    <t>£18,500</t>
  </si>
  <si>
    <t>Josh Payne</t>
  </si>
  <si>
    <t>£15,500</t>
  </si>
  <si>
    <t>Graham Usher</t>
  </si>
  <si>
    <t>£14,250</t>
  </si>
  <si>
    <t>£1,271,250</t>
  </si>
  <si>
    <t>£1,107,250</t>
  </si>
  <si>
    <t>£1,045,500</t>
  </si>
  <si>
    <t>£996,250</t>
  </si>
  <si>
    <t>£662,250</t>
  </si>
  <si>
    <t>£647,500</t>
  </si>
  <si>
    <t>£537,750</t>
  </si>
  <si>
    <t>£525,500</t>
  </si>
  <si>
    <t>£490,000</t>
  </si>
  <si>
    <t>£468,250</t>
  </si>
  <si>
    <t>£464,500</t>
  </si>
  <si>
    <t>£458,750</t>
  </si>
  <si>
    <t>£434,000</t>
  </si>
  <si>
    <t>£430,750</t>
  </si>
  <si>
    <t>£408,000</t>
  </si>
  <si>
    <t>£371,000</t>
  </si>
  <si>
    <t>£363,750</t>
  </si>
  <si>
    <t>£351,250</t>
  </si>
  <si>
    <t>£344,750</t>
  </si>
  <si>
    <t>£343,000</t>
  </si>
  <si>
    <t>£332,250</t>
  </si>
  <si>
    <t>£321,000</t>
  </si>
  <si>
    <t>£309,500</t>
  </si>
  <si>
    <t>£288,500</t>
  </si>
  <si>
    <t>£284,000</t>
  </si>
  <si>
    <t>£282,750</t>
  </si>
  <si>
    <t>£259,250</t>
  </si>
  <si>
    <t>£224,000</t>
  </si>
  <si>
    <t>£210,500</t>
  </si>
  <si>
    <t>£205,750</t>
  </si>
  <si>
    <t>£196,750</t>
  </si>
  <si>
    <t>£158,250</t>
  </si>
  <si>
    <t>Bhav Patel</t>
  </si>
  <si>
    <t>Krzysztof Kciuk</t>
  </si>
  <si>
    <t>Darren Webster</t>
  </si>
  <si>
    <t>Sandro Sosing</t>
  </si>
  <si>
    <t>Rusty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</si>
</sst>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color indexed="8"/>
      <name val="Verdana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Verdana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b/>
      <sz val="12"/>
      <name val="Arial"/>
      <family val="2"/>
    </font>
    <font>
      <b/>
      <sz val="10"/>
      <name val="Calibri Light"/>
      <family val="2"/>
    </font>
    <font>
      <sz val="10"/>
      <name val="Calibri Light"/>
      <family val="2"/>
    </font>
    <font>
      <b/>
      <sz val="10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249977111117893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indexed="64"/>
      </left>
      <right style="dashed">
        <color indexed="64"/>
      </right>
      <top style="thick">
        <color indexed="64"/>
      </top>
      <bottom style="medium">
        <color indexed="64"/>
      </bottom>
      <diagonal/>
    </border>
    <border>
      <left style="dashed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dashed">
        <color indexed="64"/>
      </right>
      <top/>
      <bottom style="thick">
        <color indexed="64"/>
      </bottom>
      <diagonal/>
    </border>
    <border>
      <left style="dashed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13">
    <xf numFmtId="0" fontId="0" fillId="0" borderId="0" xfId="0"/>
    <xf numFmtId="0" fontId="2" fillId="4" borderId="0" xfId="0" applyFont="1" applyFill="1"/>
    <xf numFmtId="0" fontId="0" fillId="5" borderId="0" xfId="0" applyFill="1"/>
    <xf numFmtId="0" fontId="0" fillId="5" borderId="1" xfId="0" applyFill="1" applyBorder="1"/>
    <xf numFmtId="0" fontId="2" fillId="8" borderId="0" xfId="0" applyFont="1" applyFill="1"/>
    <xf numFmtId="0" fontId="0" fillId="8" borderId="0" xfId="0" applyFill="1"/>
    <xf numFmtId="0" fontId="2" fillId="9" borderId="0" xfId="0" applyFont="1" applyFill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8" borderId="4" xfId="0" applyFill="1" applyBorder="1"/>
    <xf numFmtId="0" fontId="1" fillId="8" borderId="4" xfId="0" applyFont="1" applyFill="1" applyBorder="1"/>
    <xf numFmtId="0" fontId="4" fillId="8" borderId="4" xfId="0" applyFont="1" applyFill="1" applyBorder="1"/>
    <xf numFmtId="0" fontId="1" fillId="5" borderId="4" xfId="0" applyFont="1" applyFill="1" applyBorder="1"/>
    <xf numFmtId="0" fontId="4" fillId="5" borderId="4" xfId="0" applyFont="1" applyFill="1" applyBorder="1"/>
    <xf numFmtId="0" fontId="1" fillId="5" borderId="10" xfId="0" applyFont="1" applyFill="1" applyBorder="1"/>
    <xf numFmtId="0" fontId="0" fillId="8" borderId="10" xfId="0" applyFill="1" applyBorder="1"/>
    <xf numFmtId="0" fontId="5" fillId="4" borderId="2" xfId="0" applyFont="1" applyFill="1" applyBorder="1" applyAlignment="1">
      <alignment horizontal="center"/>
    </xf>
    <xf numFmtId="0" fontId="6" fillId="8" borderId="4" xfId="0" applyFont="1" applyFill="1" applyBorder="1"/>
    <xf numFmtId="0" fontId="4" fillId="3" borderId="7" xfId="0" applyFont="1" applyFill="1" applyBorder="1"/>
    <xf numFmtId="0" fontId="4" fillId="2" borderId="4" xfId="0" applyFont="1" applyFill="1" applyBorder="1"/>
    <xf numFmtId="0" fontId="4" fillId="3" borderId="6" xfId="0" applyFont="1" applyFill="1" applyBorder="1"/>
    <xf numFmtId="0" fontId="4" fillId="6" borderId="7" xfId="0" applyFont="1" applyFill="1" applyBorder="1"/>
    <xf numFmtId="0" fontId="4" fillId="2" borderId="7" xfId="0" applyFont="1" applyFill="1" applyBorder="1"/>
    <xf numFmtId="0" fontId="4" fillId="7" borderId="7" xfId="0" applyFont="1" applyFill="1" applyBorder="1"/>
    <xf numFmtId="0" fontId="4" fillId="2" borderId="6" xfId="0" applyFont="1" applyFill="1" applyBorder="1"/>
    <xf numFmtId="0" fontId="4" fillId="6" borderId="4" xfId="0" applyFont="1" applyFill="1" applyBorder="1"/>
    <xf numFmtId="0" fontId="4" fillId="3" borderId="5" xfId="0" applyFont="1" applyFill="1" applyBorder="1"/>
    <xf numFmtId="0" fontId="4" fillId="3" borderId="9" xfId="0" applyFont="1" applyFill="1" applyBorder="1"/>
    <xf numFmtId="0" fontId="4" fillId="5" borderId="11" xfId="0" applyFont="1" applyFill="1" applyBorder="1"/>
    <xf numFmtId="0" fontId="4" fillId="2" borderId="10" xfId="0" applyFont="1" applyFill="1" applyBorder="1"/>
    <xf numFmtId="0" fontId="4" fillId="3" borderId="4" xfId="0" applyFont="1" applyFill="1" applyBorder="1"/>
    <xf numFmtId="0" fontId="4" fillId="5" borderId="8" xfId="0" applyFont="1" applyFill="1" applyBorder="1"/>
    <xf numFmtId="0" fontId="4" fillId="5" borderId="10" xfId="0" applyFont="1" applyFill="1" applyBorder="1"/>
    <xf numFmtId="0" fontId="4" fillId="8" borderId="10" xfId="0" applyFont="1" applyFill="1" applyBorder="1"/>
    <xf numFmtId="0" fontId="1" fillId="8" borderId="11" xfId="0" applyFont="1" applyFill="1" applyBorder="1"/>
    <xf numFmtId="0" fontId="4" fillId="3" borderId="12" xfId="0" applyFont="1" applyFill="1" applyBorder="1"/>
    <xf numFmtId="0" fontId="4" fillId="3" borderId="13" xfId="0" applyFont="1" applyFill="1" applyBorder="1"/>
    <xf numFmtId="0" fontId="1" fillId="5" borderId="11" xfId="0" applyFont="1" applyFill="1" applyBorder="1"/>
    <xf numFmtId="0" fontId="4" fillId="7" borderId="3" xfId="0" applyFont="1" applyFill="1" applyBorder="1"/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6" borderId="0" xfId="0" applyFill="1"/>
    <xf numFmtId="49" fontId="0" fillId="0" borderId="14" xfId="0" applyNumberFormat="1" applyBorder="1" applyAlignment="1">
      <alignment horizontal="right"/>
    </xf>
    <xf numFmtId="0" fontId="0" fillId="0" borderId="15" xfId="0" applyBorder="1"/>
    <xf numFmtId="0" fontId="0" fillId="0" borderId="16" xfId="0" applyBorder="1"/>
    <xf numFmtId="49" fontId="0" fillId="0" borderId="17" xfId="0" applyNumberFormat="1" applyBorder="1" applyAlignment="1">
      <alignment horizontal="right"/>
    </xf>
    <xf numFmtId="0" fontId="0" fillId="0" borderId="18" xfId="0" applyBorder="1"/>
    <xf numFmtId="0" fontId="8" fillId="0" borderId="0" xfId="1" applyBorder="1"/>
    <xf numFmtId="0" fontId="0" fillId="0" borderId="17" xfId="0" applyBorder="1" applyAlignment="1">
      <alignment horizontal="center"/>
    </xf>
    <xf numFmtId="49" fontId="0" fillId="0" borderId="17" xfId="0" applyNumberFormat="1" applyBorder="1" applyAlignment="1">
      <alignment horizontal="center"/>
    </xf>
    <xf numFmtId="49" fontId="0" fillId="0" borderId="19" xfId="0" applyNumberFormat="1" applyBorder="1" applyAlignment="1">
      <alignment horizontal="right"/>
    </xf>
    <xf numFmtId="0" fontId="0" fillId="0" borderId="20" xfId="0" applyBorder="1"/>
    <xf numFmtId="0" fontId="0" fillId="0" borderId="21" xfId="0" applyBorder="1"/>
    <xf numFmtId="0" fontId="0" fillId="6" borderId="0" xfId="0" applyFill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6" fillId="0" borderId="0" xfId="0" applyFont="1"/>
    <xf numFmtId="0" fontId="6" fillId="0" borderId="25" xfId="0" applyFont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6" fillId="3" borderId="28" xfId="0" applyFont="1" applyFill="1" applyBorder="1"/>
    <xf numFmtId="0" fontId="0" fillId="3" borderId="29" xfId="0" applyFill="1" applyBorder="1"/>
    <xf numFmtId="0" fontId="4" fillId="8" borderId="0" xfId="0" applyFont="1" applyFill="1"/>
    <xf numFmtId="0" fontId="0" fillId="2" borderId="28" xfId="0" applyFill="1" applyBorder="1"/>
    <xf numFmtId="0" fontId="0" fillId="2" borderId="29" xfId="0" applyFill="1" applyBorder="1"/>
    <xf numFmtId="0" fontId="1" fillId="8" borderId="0" xfId="0" applyFont="1" applyFill="1"/>
    <xf numFmtId="0" fontId="0" fillId="3" borderId="30" xfId="0" applyFill="1" applyBorder="1"/>
    <xf numFmtId="0" fontId="1" fillId="5" borderId="0" xfId="0" applyFont="1" applyFill="1"/>
    <xf numFmtId="0" fontId="0" fillId="3" borderId="28" xfId="0" applyFill="1" applyBorder="1"/>
    <xf numFmtId="0" fontId="0" fillId="2" borderId="0" xfId="0" applyFill="1"/>
    <xf numFmtId="0" fontId="0" fillId="0" borderId="14" xfId="0" applyBorder="1"/>
    <xf numFmtId="0" fontId="6" fillId="0" borderId="17" xfId="0" applyFont="1" applyBorder="1"/>
    <xf numFmtId="0" fontId="8" fillId="0" borderId="17" xfId="1" applyBorder="1"/>
    <xf numFmtId="0" fontId="0" fillId="0" borderId="17" xfId="0" applyBorder="1"/>
    <xf numFmtId="0" fontId="0" fillId="0" borderId="19" xfId="0" applyBorder="1"/>
    <xf numFmtId="49" fontId="0" fillId="6" borderId="0" xfId="0" applyNumberFormat="1" applyFill="1" applyAlignment="1">
      <alignment horizontal="right"/>
    </xf>
    <xf numFmtId="0" fontId="4" fillId="7" borderId="8" xfId="0" applyFont="1" applyFill="1" applyBorder="1"/>
    <xf numFmtId="0" fontId="4" fillId="3" borderId="3" xfId="0" applyFont="1" applyFill="1" applyBorder="1"/>
    <xf numFmtId="0" fontId="4" fillId="3" borderId="8" xfId="0" applyFont="1" applyFill="1" applyBorder="1"/>
    <xf numFmtId="0" fontId="10" fillId="4" borderId="3" xfId="0" applyFont="1" applyFill="1" applyBorder="1" applyAlignment="1">
      <alignment horizontal="center"/>
    </xf>
    <xf numFmtId="0" fontId="11" fillId="8" borderId="4" xfId="0" applyFont="1" applyFill="1" applyBorder="1"/>
    <xf numFmtId="0" fontId="11" fillId="7" borderId="5" xfId="0" applyFont="1" applyFill="1" applyBorder="1"/>
    <xf numFmtId="0" fontId="11" fillId="7" borderId="6" xfId="0" applyFont="1" applyFill="1" applyBorder="1"/>
    <xf numFmtId="0" fontId="11" fillId="6" borderId="5" xfId="0" applyFont="1" applyFill="1" applyBorder="1"/>
    <xf numFmtId="0" fontId="11" fillId="6" borderId="6" xfId="0" applyFont="1" applyFill="1" applyBorder="1"/>
    <xf numFmtId="0" fontId="11" fillId="6" borderId="8" xfId="0" applyFont="1" applyFill="1" applyBorder="1"/>
    <xf numFmtId="0" fontId="11" fillId="8" borderId="0" xfId="0" applyFont="1" applyFill="1"/>
    <xf numFmtId="0" fontId="11" fillId="0" borderId="0" xfId="0" applyFont="1"/>
    <xf numFmtId="0" fontId="11" fillId="7" borderId="3" xfId="0" applyFont="1" applyFill="1" applyBorder="1"/>
    <xf numFmtId="0" fontId="6" fillId="0" borderId="27" xfId="0" applyFont="1" applyBorder="1" applyAlignment="1">
      <alignment horizontal="center"/>
    </xf>
    <xf numFmtId="0" fontId="6" fillId="10" borderId="31" xfId="0" applyFont="1" applyFill="1" applyBorder="1"/>
    <xf numFmtId="0" fontId="0" fillId="10" borderId="32" xfId="0" applyFill="1" applyBorder="1"/>
    <xf numFmtId="0" fontId="0" fillId="10" borderId="33" xfId="0" applyFill="1" applyBorder="1"/>
    <xf numFmtId="0" fontId="8" fillId="10" borderId="10" xfId="1" applyFill="1" applyBorder="1"/>
    <xf numFmtId="0" fontId="0" fillId="10" borderId="0" xfId="0" applyFill="1"/>
    <xf numFmtId="0" fontId="0" fillId="10" borderId="11" xfId="0" applyFill="1" applyBorder="1"/>
    <xf numFmtId="0" fontId="0" fillId="10" borderId="10" xfId="0" applyFill="1" applyBorder="1"/>
    <xf numFmtId="0" fontId="0" fillId="10" borderId="34" xfId="0" applyFill="1" applyBorder="1"/>
    <xf numFmtId="0" fontId="0" fillId="10" borderId="1" xfId="0" applyFill="1" applyBorder="1"/>
    <xf numFmtId="0" fontId="0" fillId="10" borderId="35" xfId="0" applyFill="1" applyBorder="1"/>
    <xf numFmtId="0" fontId="0" fillId="10" borderId="18" xfId="0" applyFill="1" applyBorder="1"/>
    <xf numFmtId="0" fontId="0" fillId="10" borderId="36" xfId="0" applyFill="1" applyBorder="1"/>
    <xf numFmtId="0" fontId="6" fillId="6" borderId="0" xfId="0" applyFont="1" applyFill="1"/>
    <xf numFmtId="0" fontId="11" fillId="8" borderId="11" xfId="0" applyFont="1" applyFill="1" applyBorder="1"/>
    <xf numFmtId="0" fontId="7" fillId="8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9" borderId="0" xfId="0" applyFont="1" applyFill="1" applyAlignment="1">
      <alignment horizontal="center"/>
    </xf>
    <xf numFmtId="0" fontId="6" fillId="9" borderId="0" xfId="0" applyFont="1" applyFill="1" applyAlignment="1">
      <alignment horizontal="center"/>
    </xf>
    <xf numFmtId="0" fontId="9" fillId="4" borderId="4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12" fillId="11" borderId="3" xfId="0" applyFont="1" applyFill="1" applyBorder="1" applyAlignment="1">
      <alignment horizontal="center" vertical="center"/>
    </xf>
    <xf numFmtId="0" fontId="12" fillId="11" borderId="8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pdpa.co.uk/pdc-tours/pro-tour/" TargetMode="External"/><Relationship Id="rId1" Type="http://schemas.openxmlformats.org/officeDocument/2006/relationships/hyperlink" Target="https://www.pdpa.co.uk/pdc-tours/pdc-order-of-meri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dpa.co.uk/pdc-tours/pro-tour/" TargetMode="External"/><Relationship Id="rId1" Type="http://schemas.openxmlformats.org/officeDocument/2006/relationships/hyperlink" Target="https://www.pdpa.co.uk/pdc-tours/pdc-order-of-mer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2060"/>
  </sheetPr>
  <dimension ref="A1:P86"/>
  <sheetViews>
    <sheetView topLeftCell="B1" zoomScale="85" workbookViewId="0">
      <selection activeCell="B34" sqref="B34"/>
    </sheetView>
  </sheetViews>
  <sheetFormatPr defaultColWidth="0" defaultRowHeight="12.75" zeroHeight="1" x14ac:dyDescent="0.2"/>
  <cols>
    <col min="1" max="1" width="0" hidden="1" customWidth="1"/>
    <col min="2" max="2" width="9.140625" style="106" customWidth="1"/>
    <col min="3" max="3" width="34.85546875" style="88" customWidth="1"/>
    <col min="4" max="4" width="68.7109375" bestFit="1" customWidth="1"/>
    <col min="5" max="10" width="34.85546875" customWidth="1"/>
    <col min="11" max="16" width="9.140625" customWidth="1"/>
    <col min="17" max="16384" width="9.140625" hidden="1"/>
  </cols>
  <sheetData>
    <row r="1" spans="2:12" ht="13.5" thickBot="1" x14ac:dyDescent="0.25">
      <c r="B1" s="105"/>
      <c r="C1" s="80" t="s">
        <v>14</v>
      </c>
      <c r="D1" s="7" t="s">
        <v>12</v>
      </c>
      <c r="E1" s="7" t="s">
        <v>1</v>
      </c>
      <c r="F1" s="7" t="s">
        <v>2</v>
      </c>
      <c r="G1" s="7" t="s">
        <v>5</v>
      </c>
      <c r="H1" s="7" t="s">
        <v>3</v>
      </c>
      <c r="I1" s="7" t="s">
        <v>6</v>
      </c>
      <c r="J1" s="1" t="s">
        <v>4</v>
      </c>
    </row>
    <row r="2" spans="2:12" x14ac:dyDescent="0.2">
      <c r="B2" s="111" t="s">
        <v>123</v>
      </c>
      <c r="C2" s="108" t="s">
        <v>8</v>
      </c>
      <c r="D2" s="108"/>
      <c r="E2" s="108"/>
      <c r="F2" s="108"/>
      <c r="G2" s="108"/>
      <c r="H2" s="108"/>
      <c r="I2" s="108"/>
      <c r="J2" s="6"/>
    </row>
    <row r="3" spans="2:12" ht="13.5" thickBot="1" x14ac:dyDescent="0.25">
      <c r="B3" s="112"/>
      <c r="C3" s="104"/>
      <c r="D3" s="16"/>
      <c r="E3" s="16"/>
      <c r="F3" s="16"/>
      <c r="G3" s="16"/>
      <c r="H3" s="16"/>
      <c r="I3" s="16"/>
      <c r="J3" s="4"/>
    </row>
    <row r="4" spans="2:12" ht="13.5" thickBot="1" x14ac:dyDescent="0.25">
      <c r="B4" s="105">
        <v>14</v>
      </c>
      <c r="C4" s="82" t="str">
        <f>IFERROR(INDEX(Lists!$C$2:$C$65,MATCH(B4,Lists!$B$2:$B$65,0)),"")</f>
        <v>Kevin Doets</v>
      </c>
      <c r="D4" s="10"/>
      <c r="E4" s="10"/>
      <c r="F4" s="10"/>
      <c r="G4" s="10"/>
      <c r="H4" s="10"/>
      <c r="I4" s="10"/>
      <c r="J4" s="4"/>
    </row>
    <row r="5" spans="2:12" x14ac:dyDescent="0.2">
      <c r="B5" s="105">
        <v>35</v>
      </c>
      <c r="C5" s="83" t="str">
        <f>IFERROR(INDEX(Lists!$C$2:$C$65,MATCH(B5,Lists!$B$2:$B$65,0)),"")</f>
        <v>Strowe Buntz</v>
      </c>
      <c r="D5" s="17" t="str">
        <f>IFERROR(Lists!F5&amp;" v "&amp;C4&amp;"/"&amp;C5,"")</f>
        <v>(1) Michael Smith v Kevin Doets/Strowe Buntz</v>
      </c>
      <c r="E5" s="37"/>
      <c r="F5" s="12"/>
      <c r="G5" s="12"/>
      <c r="H5" s="12"/>
      <c r="I5" s="12"/>
      <c r="J5" s="2"/>
      <c r="L5" t="str">
        <f>D5</f>
        <v>(1) Michael Smith v Kevin Doets/Strowe Buntz</v>
      </c>
    </row>
    <row r="6" spans="2:12" ht="13.5" thickBot="1" x14ac:dyDescent="0.25">
      <c r="B6" s="105">
        <v>5</v>
      </c>
      <c r="C6" s="84" t="str">
        <f>IFERROR(INDEX(Lists!$C$2:$C$65,MATCH(B6,Lists!$B$2:$B$65,0)),"")</f>
        <v>Mike De Decker</v>
      </c>
      <c r="D6" s="19" t="str">
        <f>IFERROR(Lists!F6&amp;" v "&amp;C6&amp;"/"&amp;C7,"")</f>
        <v>(32) Madars Razma v Mike De Decker/Dragutin Horvat</v>
      </c>
      <c r="E6" s="77"/>
      <c r="F6" s="20"/>
      <c r="G6" s="10"/>
      <c r="H6" s="12"/>
      <c r="I6" s="12"/>
      <c r="J6" s="2"/>
      <c r="L6" t="str">
        <f>D6</f>
        <v>(32) Madars Razma v Mike De Decker/Dragutin Horvat</v>
      </c>
    </row>
    <row r="7" spans="2:12" x14ac:dyDescent="0.2">
      <c r="B7" s="105">
        <v>39</v>
      </c>
      <c r="C7" s="85" t="str">
        <f>IFERROR(INDEX(Lists!$C$2:$C$65,MATCH(B7,Lists!$B$2:$B$65,0)),"")</f>
        <v>Dragutin Horvat</v>
      </c>
      <c r="D7" s="10"/>
      <c r="E7" s="10"/>
      <c r="F7" s="10"/>
      <c r="G7" s="12"/>
      <c r="H7" s="12"/>
      <c r="I7" s="12"/>
      <c r="J7" s="2"/>
      <c r="L7">
        <f t="shared" ref="L7:L70" si="0">D7</f>
        <v>0</v>
      </c>
    </row>
    <row r="8" spans="2:12" x14ac:dyDescent="0.2">
      <c r="B8" s="105"/>
      <c r="C8" s="81"/>
      <c r="D8" s="10"/>
      <c r="E8" s="10"/>
      <c r="F8" s="10"/>
      <c r="G8" s="21"/>
      <c r="H8" s="12"/>
      <c r="I8" s="12"/>
      <c r="J8" s="2"/>
      <c r="L8">
        <f t="shared" si="0"/>
        <v>0</v>
      </c>
    </row>
    <row r="9" spans="2:12" ht="13.5" thickBot="1" x14ac:dyDescent="0.25">
      <c r="B9" s="105">
        <v>31</v>
      </c>
      <c r="C9" s="84" t="str">
        <f>IFERROR(INDEX(Lists!$C$2:$C$65,MATCH(B9,Lists!$B$2:$B$65,0)),"")</f>
        <v>Niels Zonneveld</v>
      </c>
      <c r="D9" s="10"/>
      <c r="E9" s="10"/>
      <c r="F9" s="10"/>
      <c r="G9" s="12"/>
      <c r="H9" s="12"/>
      <c r="I9" s="12"/>
      <c r="J9" s="2"/>
      <c r="L9">
        <f t="shared" si="0"/>
        <v>0</v>
      </c>
    </row>
    <row r="10" spans="2:12" x14ac:dyDescent="0.2">
      <c r="B10" s="105">
        <v>62</v>
      </c>
      <c r="C10" s="85" t="str">
        <f>IFERROR(INDEX(Lists!$C$2:$C$65,MATCH(B10,Lists!$B$2:$B$65,0)),"")</f>
        <v>Darren Webster</v>
      </c>
      <c r="D10" s="21" t="str">
        <f>IFERROR(Lists!F10&amp;" v "&amp;C9&amp;"/"&amp;C10,"")</f>
        <v>(16) Ross Smith v Niels Zonneveld/Darren Webster</v>
      </c>
      <c r="E10" s="78"/>
      <c r="F10" s="22"/>
      <c r="G10" s="12"/>
      <c r="H10" s="12"/>
      <c r="I10" s="12"/>
      <c r="J10" s="2"/>
      <c r="L10" t="str">
        <f t="shared" si="0"/>
        <v>(16) Ross Smith v Niels Zonneveld/Darren Webster</v>
      </c>
    </row>
    <row r="11" spans="2:12" ht="13.5" thickBot="1" x14ac:dyDescent="0.25">
      <c r="B11" s="105">
        <v>21</v>
      </c>
      <c r="C11" s="82" t="str">
        <f>IFERROR(INDEX(Lists!$C$2:$C$65,MATCH(B11,Lists!$B$2:$B$65,0)),"")</f>
        <v>William O’Connor</v>
      </c>
      <c r="D11" s="23" t="str">
        <f>IFERROR(Lists!F11&amp;" v "&amp;C11&amp;"/"&amp;C12,"")</f>
        <v>(17) Chris Dobey v William O’Connor/Bhav Patel</v>
      </c>
      <c r="E11" s="79"/>
      <c r="F11" s="10"/>
      <c r="G11" s="12"/>
      <c r="H11" s="12"/>
      <c r="I11" s="12"/>
      <c r="J11" s="2"/>
      <c r="L11" t="str">
        <f t="shared" si="0"/>
        <v>(17) Chris Dobey v William O’Connor/Bhav Patel</v>
      </c>
    </row>
    <row r="12" spans="2:12" x14ac:dyDescent="0.2">
      <c r="B12" s="105">
        <v>49</v>
      </c>
      <c r="C12" s="83" t="str">
        <f>IFERROR(INDEX(Lists!$C$2:$C$65,MATCH(B12,Lists!$B$2:$B$65,0)),"")</f>
        <v>Bhav Patel</v>
      </c>
      <c r="D12" s="9"/>
      <c r="E12" s="10"/>
      <c r="F12" s="10"/>
      <c r="G12" s="12"/>
      <c r="H12" s="12"/>
      <c r="I12" s="12"/>
      <c r="J12" s="2"/>
      <c r="L12">
        <f t="shared" si="0"/>
        <v>0</v>
      </c>
    </row>
    <row r="13" spans="2:12" x14ac:dyDescent="0.2">
      <c r="B13" s="105"/>
      <c r="C13" s="81"/>
      <c r="D13" s="9"/>
      <c r="E13" s="10"/>
      <c r="F13" s="10"/>
      <c r="G13" s="10"/>
      <c r="H13" s="24"/>
      <c r="I13" s="10"/>
      <c r="J13" s="5"/>
      <c r="L13">
        <f t="shared" si="0"/>
        <v>0</v>
      </c>
    </row>
    <row r="14" spans="2:12" ht="13.5" thickBot="1" x14ac:dyDescent="0.25">
      <c r="B14" s="105">
        <v>8</v>
      </c>
      <c r="C14" s="82" t="str">
        <f>IFERROR(INDEX(Lists!$C$2:$C$65,MATCH(B14,Lists!$B$2:$B$65,0)),"")</f>
        <v>Mario Vandenbogaerde</v>
      </c>
      <c r="D14" s="9"/>
      <c r="E14" s="10"/>
      <c r="F14" s="10"/>
      <c r="G14" s="10"/>
      <c r="H14" s="10"/>
      <c r="I14" s="10"/>
      <c r="J14" s="5"/>
      <c r="L14">
        <f t="shared" si="0"/>
        <v>0</v>
      </c>
    </row>
    <row r="15" spans="2:12" x14ac:dyDescent="0.2">
      <c r="B15" s="105">
        <v>58</v>
      </c>
      <c r="C15" s="83" t="str">
        <f>IFERROR(INDEX(Lists!$C$2:$C$65,MATCH(B15,Lists!$B$2:$B$65,0)),"")</f>
        <v>Thibault Tricole</v>
      </c>
      <c r="D15" s="25" t="str">
        <f>IFERROR(Lists!F15&amp;" v "&amp;C14&amp;"/"&amp;C15,"")</f>
        <v>(8) Rob Cross v Mario Vandenbogaerde/Thibault Tricole</v>
      </c>
      <c r="E15" s="37"/>
      <c r="F15" s="12"/>
      <c r="G15" s="10"/>
      <c r="H15" s="12"/>
      <c r="I15" s="10"/>
      <c r="J15" s="2"/>
      <c r="L15" t="str">
        <f t="shared" si="0"/>
        <v>(8) Rob Cross v Mario Vandenbogaerde/Thibault Tricole</v>
      </c>
    </row>
    <row r="16" spans="2:12" ht="13.5" thickBot="1" x14ac:dyDescent="0.25">
      <c r="B16" s="105">
        <v>27</v>
      </c>
      <c r="C16" s="84" t="str">
        <f>IFERROR(INDEX(Lists!$C$2:$C$65,MATCH(B16,Lists!$B$2:$B$65,0)),"")</f>
        <v>Ritchie Edhouse</v>
      </c>
      <c r="D16" s="26" t="str">
        <f>IFERROR(Lists!F16&amp;" v "&amp;C16&amp;"/"&amp;C17,"")</f>
        <v>(25) Jose de Sousa v Ritchie Edhouse/Jeffrey De Graaf</v>
      </c>
      <c r="E16" s="77"/>
      <c r="F16" s="20"/>
      <c r="G16" s="12"/>
      <c r="H16" s="12"/>
      <c r="I16" s="10"/>
      <c r="J16" s="2"/>
      <c r="L16" t="str">
        <f t="shared" si="0"/>
        <v>(25) Jose de Sousa v Ritchie Edhouse/Jeffrey De Graaf</v>
      </c>
    </row>
    <row r="17" spans="2:12" x14ac:dyDescent="0.2">
      <c r="B17" s="105">
        <v>37</v>
      </c>
      <c r="C17" s="85" t="str">
        <f>IFERROR(INDEX(Lists!$C$2:$C$65,MATCH(B17,Lists!$B$2:$B$65,0)),"")</f>
        <v>Jeffrey De Graaf</v>
      </c>
      <c r="D17" s="11"/>
      <c r="E17" s="10"/>
      <c r="F17" s="10"/>
      <c r="G17" s="12"/>
      <c r="H17" s="12"/>
      <c r="I17" s="10"/>
      <c r="J17" s="2"/>
      <c r="L17">
        <f t="shared" si="0"/>
        <v>0</v>
      </c>
    </row>
    <row r="18" spans="2:12" x14ac:dyDescent="0.2">
      <c r="B18" s="105"/>
      <c r="C18" s="81"/>
      <c r="D18" s="11"/>
      <c r="E18" s="10"/>
      <c r="F18" s="10"/>
      <c r="G18" s="18"/>
      <c r="H18" s="12"/>
      <c r="I18" s="10"/>
      <c r="J18" s="2"/>
      <c r="L18">
        <f t="shared" si="0"/>
        <v>0</v>
      </c>
    </row>
    <row r="19" spans="2:12" ht="13.5" thickBot="1" x14ac:dyDescent="0.25">
      <c r="B19" s="105">
        <v>20</v>
      </c>
      <c r="C19" s="84" t="str">
        <f>IFERROR(INDEX(Lists!$C$2:$C$65,MATCH(B19,Lists!$B$2:$B$65,0)),"")</f>
        <v>Steve Lennon</v>
      </c>
      <c r="D19" s="11"/>
      <c r="E19" s="10"/>
      <c r="F19" s="10"/>
      <c r="G19" s="12"/>
      <c r="H19" s="12"/>
      <c r="I19" s="10"/>
      <c r="J19" s="2"/>
      <c r="L19">
        <f t="shared" si="0"/>
        <v>0</v>
      </c>
    </row>
    <row r="20" spans="2:12" x14ac:dyDescent="0.2">
      <c r="B20" s="105">
        <v>34</v>
      </c>
      <c r="C20" s="85" t="str">
        <f>IFERROR(INDEX(Lists!$C$2:$C$65,MATCH(B20,Lists!$B$2:$B$65,0)),"")</f>
        <v>Owen Bates</v>
      </c>
      <c r="D20" s="21" t="str">
        <f>IFERROR(Lists!F20&amp;" v "&amp;C19&amp;"/"&amp;C20,"")</f>
        <v>(9) Jonny Clayton v Steve Lennon/Owen Bates</v>
      </c>
      <c r="E20" s="78"/>
      <c r="F20" s="22"/>
      <c r="G20" s="12"/>
      <c r="H20" s="12"/>
      <c r="I20" s="10"/>
      <c r="J20" s="2"/>
      <c r="L20" t="str">
        <f t="shared" si="0"/>
        <v>(9) Jonny Clayton v Steve Lennon/Owen Bates</v>
      </c>
    </row>
    <row r="21" spans="2:12" ht="13.5" thickBot="1" x14ac:dyDescent="0.25">
      <c r="B21" s="105">
        <v>30</v>
      </c>
      <c r="C21" s="82" t="str">
        <f>IFERROR(INDEX(Lists!$C$2:$C$65,MATCH(B21,Lists!$B$2:$B$65,0)),"")</f>
        <v>Jamie Hughes</v>
      </c>
      <c r="D21" s="23" t="str">
        <f>IFERROR(Lists!F21&amp;" v "&amp;C21&amp;"/"&amp;C22,"")</f>
        <v>(24) Krzysztof Ratajski v Jamie Hughes/David Cameron</v>
      </c>
      <c r="E21" s="79"/>
      <c r="F21" s="10"/>
      <c r="G21" s="12"/>
      <c r="H21" s="12"/>
      <c r="I21" s="10"/>
      <c r="J21" s="2"/>
      <c r="L21" t="str">
        <f t="shared" si="0"/>
        <v>(24) Krzysztof Ratajski v Jamie Hughes/David Cameron</v>
      </c>
    </row>
    <row r="22" spans="2:12" x14ac:dyDescent="0.2">
      <c r="B22" s="105">
        <v>36</v>
      </c>
      <c r="C22" s="83" t="str">
        <f>IFERROR(INDEX(Lists!$C$2:$C$65,MATCH(B22,Lists!$B$2:$B$65,0)),"")</f>
        <v>David Cameron</v>
      </c>
      <c r="D22" s="11"/>
      <c r="E22" s="12"/>
      <c r="F22" s="12"/>
      <c r="G22" s="10"/>
      <c r="H22" s="12"/>
      <c r="I22" s="12"/>
      <c r="J22" s="2"/>
      <c r="L22">
        <f t="shared" si="0"/>
        <v>0</v>
      </c>
    </row>
    <row r="23" spans="2:12" x14ac:dyDescent="0.2">
      <c r="B23" s="105"/>
      <c r="C23" s="81"/>
      <c r="D23" s="13"/>
      <c r="E23" s="27"/>
      <c r="F23" s="27"/>
      <c r="G23" s="10"/>
      <c r="H23" s="12"/>
      <c r="I23" s="28"/>
      <c r="J23" s="2"/>
      <c r="L23">
        <f t="shared" si="0"/>
        <v>0</v>
      </c>
    </row>
    <row r="24" spans="2:12" ht="13.5" thickBot="1" x14ac:dyDescent="0.25">
      <c r="B24" s="105">
        <v>16</v>
      </c>
      <c r="C24" s="82" t="str">
        <f>IFERROR(INDEX(Lists!$C$2:$C$65,MATCH(B24,Lists!$B$2:$B$65,0)),"")</f>
        <v>Connor Scutt</v>
      </c>
      <c r="D24" s="11"/>
      <c r="E24" s="12"/>
      <c r="F24" s="10"/>
      <c r="G24" s="10"/>
      <c r="H24" s="12"/>
      <c r="I24" s="12"/>
      <c r="J24" s="2"/>
      <c r="L24">
        <f t="shared" si="0"/>
        <v>0</v>
      </c>
    </row>
    <row r="25" spans="2:12" x14ac:dyDescent="0.2">
      <c r="B25" s="105">
        <v>42</v>
      </c>
      <c r="C25" s="83" t="str">
        <f>IFERROR(INDEX(Lists!$C$2:$C$65,MATCH(B25,Lists!$B$2:$B$65,0)),"")</f>
        <v>Krzysztof Kciuk</v>
      </c>
      <c r="D25" s="17" t="str">
        <f>IFERROR(Lists!F25&amp;" v "&amp;C24&amp;"/"&amp;C25,"")</f>
        <v>(5) Gerwyn Price v Connor Scutt/Krzysztof Kciuk</v>
      </c>
      <c r="E25" s="37"/>
      <c r="F25" s="10"/>
      <c r="G25" s="12"/>
      <c r="H25" s="12"/>
      <c r="I25" s="12"/>
      <c r="J25" s="2"/>
      <c r="L25" t="str">
        <f t="shared" si="0"/>
        <v>(5) Gerwyn Price v Connor Scutt/Krzysztof Kciuk</v>
      </c>
    </row>
    <row r="26" spans="2:12" ht="13.5" thickBot="1" x14ac:dyDescent="0.25">
      <c r="B26" s="105">
        <v>18</v>
      </c>
      <c r="C26" s="84" t="str">
        <f>IFERROR(INDEX(Lists!$C$2:$C$65,MATCH(B26,Lists!$B$2:$B$65,0)),"")</f>
        <v>Mickey Mansell</v>
      </c>
      <c r="D26" s="19" t="str">
        <f>IFERROR(Lists!F26&amp;" v "&amp;C26&amp;"/"&amp;C27,"")</f>
        <v>(28) Brendan Dolan v Mickey Mansell/Xiaochen Zong</v>
      </c>
      <c r="E26" s="77"/>
      <c r="F26" s="22"/>
      <c r="G26" s="12"/>
      <c r="H26" s="12"/>
      <c r="I26" s="12"/>
      <c r="J26" s="2"/>
      <c r="L26" t="str">
        <f t="shared" si="0"/>
        <v>(28) Brendan Dolan v Mickey Mansell/Xiaochen Zong</v>
      </c>
    </row>
    <row r="27" spans="2:12" x14ac:dyDescent="0.2">
      <c r="B27" s="105">
        <v>60</v>
      </c>
      <c r="C27" s="85" t="str">
        <f>IFERROR(INDEX(Lists!$C$2:$C$65,MATCH(B27,Lists!$B$2:$B$65,0)),"")</f>
        <v>Xiaochen Zong</v>
      </c>
      <c r="D27" s="11"/>
      <c r="E27" s="12"/>
      <c r="F27" s="10"/>
      <c r="G27" s="12"/>
      <c r="H27" s="12"/>
      <c r="I27" s="12"/>
      <c r="J27" s="2"/>
      <c r="L27">
        <f t="shared" si="0"/>
        <v>0</v>
      </c>
    </row>
    <row r="28" spans="2:12" x14ac:dyDescent="0.2">
      <c r="B28" s="105"/>
      <c r="C28" s="81"/>
      <c r="D28" s="11"/>
      <c r="E28" s="12"/>
      <c r="F28" s="10"/>
      <c r="G28" s="18"/>
      <c r="H28" s="12"/>
      <c r="I28" s="12"/>
      <c r="J28" s="2"/>
      <c r="L28">
        <f t="shared" si="0"/>
        <v>0</v>
      </c>
    </row>
    <row r="29" spans="2:12" ht="13.5" thickBot="1" x14ac:dyDescent="0.25">
      <c r="B29" s="105">
        <v>32</v>
      </c>
      <c r="C29" s="84" t="str">
        <f>IFERROR(INDEX(Lists!$C$2:$C$65,MATCH(B29,Lists!$B$2:$B$65,0)),"")</f>
        <v>Keegan Brown</v>
      </c>
      <c r="D29" s="11"/>
      <c r="E29" s="12"/>
      <c r="F29" s="10"/>
      <c r="G29" s="12"/>
      <c r="H29" s="12"/>
      <c r="I29" s="12"/>
      <c r="J29" s="2"/>
      <c r="L29">
        <f t="shared" si="0"/>
        <v>0</v>
      </c>
    </row>
    <row r="30" spans="2:12" x14ac:dyDescent="0.2">
      <c r="B30" s="105">
        <v>63</v>
      </c>
      <c r="C30" s="85" t="str">
        <f>IFERROR(INDEX(Lists!$C$2:$C$65,MATCH(B30,Lists!$B$2:$B$65,0)),"")</f>
        <v>Boris Krcmar</v>
      </c>
      <c r="D30" s="21" t="str">
        <f>IFERROR(Lists!F30&amp;" v "&amp;C29&amp;"/"&amp;C30,"")</f>
        <v>(12) Dirk van Duijvenbode v Keegan Brown/Boris Krcmar</v>
      </c>
      <c r="E30" s="78"/>
      <c r="F30" s="20"/>
      <c r="G30" s="12"/>
      <c r="H30" s="12"/>
      <c r="I30" s="12"/>
      <c r="J30" s="2"/>
      <c r="L30" t="str">
        <f t="shared" si="0"/>
        <v>(12) Dirk van Duijvenbode v Keegan Brown/Boris Krcmar</v>
      </c>
    </row>
    <row r="31" spans="2:12" ht="13.5" thickBot="1" x14ac:dyDescent="0.25">
      <c r="B31" s="105">
        <v>13</v>
      </c>
      <c r="C31" s="82" t="str">
        <f>IFERROR(INDEX(Lists!$C$2:$C$65,MATCH(B31,Lists!$B$2:$B$65,0)),"")</f>
        <v>Simon Whitlock</v>
      </c>
      <c r="D31" s="18" t="str">
        <f>IFERROR(Lists!F31&amp;" v "&amp;C31&amp;"/"&amp;C32,"")</f>
        <v>(21) Gary Anderson v Simon Whitlock/Paolo Nebrida</v>
      </c>
      <c r="E31" s="79"/>
      <c r="F31" s="10"/>
      <c r="G31" s="12"/>
      <c r="H31" s="12"/>
      <c r="I31" s="12"/>
      <c r="J31" s="2"/>
      <c r="L31" t="str">
        <f t="shared" si="0"/>
        <v>(21) Gary Anderson v Simon Whitlock/Paolo Nebrida</v>
      </c>
    </row>
    <row r="32" spans="2:12" x14ac:dyDescent="0.2">
      <c r="B32" s="105">
        <v>47</v>
      </c>
      <c r="C32" s="83" t="str">
        <f>IFERROR(INDEX(Lists!$C$2:$C$65,MATCH(B32,Lists!$B$2:$B$65,0)),"")</f>
        <v>Paolo Nebrida</v>
      </c>
      <c r="D32" s="11"/>
      <c r="E32" s="12"/>
      <c r="F32" s="10"/>
      <c r="G32" s="12"/>
      <c r="H32" s="12"/>
      <c r="I32" s="12"/>
      <c r="J32" s="2"/>
      <c r="L32">
        <f t="shared" si="0"/>
        <v>0</v>
      </c>
    </row>
    <row r="33" spans="2:12" x14ac:dyDescent="0.2">
      <c r="B33" s="105"/>
      <c r="C33" s="81"/>
      <c r="D33" s="11"/>
      <c r="E33" s="12"/>
      <c r="F33" s="10"/>
      <c r="G33" s="12"/>
      <c r="H33" s="29"/>
      <c r="I33" s="12"/>
      <c r="J33" s="2"/>
      <c r="L33">
        <f t="shared" si="0"/>
        <v>0</v>
      </c>
    </row>
    <row r="34" spans="2:12" ht="13.5" thickBot="1" x14ac:dyDescent="0.25">
      <c r="B34" s="105">
        <v>7</v>
      </c>
      <c r="C34" s="84" t="str">
        <f>IFERROR(INDEX(Lists!$C$2:$C$65,MATCH(B34,Lists!$B$2:$B$65,0)),"")</f>
        <v>Jim Williams</v>
      </c>
      <c r="D34" s="11"/>
      <c r="E34" s="12"/>
      <c r="F34" s="10"/>
      <c r="G34" s="12"/>
      <c r="H34" s="12"/>
      <c r="I34" s="12"/>
      <c r="J34" s="2"/>
      <c r="L34">
        <f t="shared" si="0"/>
        <v>0</v>
      </c>
    </row>
    <row r="35" spans="2:12" x14ac:dyDescent="0.2">
      <c r="B35" s="105">
        <v>45</v>
      </c>
      <c r="C35" s="85" t="str">
        <f>IFERROR(INDEX(Lists!$C$2:$C$65,MATCH(B35,Lists!$B$2:$B$65,0)),"")</f>
        <v>Norman Madhoo</v>
      </c>
      <c r="D35" s="17" t="str">
        <f>IFERROR(Lists!F35&amp;" v "&amp;C34&amp;"/"&amp;C35,"")</f>
        <v>(4) Peter Wright v Jim Williams/Norman Madhoo</v>
      </c>
      <c r="E35" s="37"/>
      <c r="F35" s="12"/>
      <c r="G35" s="12"/>
      <c r="H35" s="12"/>
      <c r="I35" s="12"/>
      <c r="J35" s="2"/>
      <c r="L35" t="str">
        <f t="shared" si="0"/>
        <v>(4) Peter Wright v Jim Williams/Norman Madhoo</v>
      </c>
    </row>
    <row r="36" spans="2:12" ht="13.5" thickBot="1" x14ac:dyDescent="0.25">
      <c r="B36" s="105">
        <v>9</v>
      </c>
      <c r="C36" s="82" t="str">
        <f>IFERROR(INDEX(Lists!$C$2:$C$65,MATCH(B36,Lists!$B$2:$B$65,0)),"")</f>
        <v>Radek Szaganski</v>
      </c>
      <c r="D36" s="19" t="str">
        <f>IFERROR(Lists!F36&amp;" v "&amp;C36&amp;"/"&amp;C37,"")</f>
        <v>(29) Raymond van Barneveld v Radek Szaganski/Marko Kantele</v>
      </c>
      <c r="E36" s="77"/>
      <c r="F36" s="22"/>
      <c r="G36" s="12"/>
      <c r="H36" s="12"/>
      <c r="I36" s="12"/>
      <c r="J36" s="2"/>
      <c r="L36" t="str">
        <f t="shared" si="0"/>
        <v>(29) Raymond van Barneveld v Radek Szaganski/Marko Kantele</v>
      </c>
    </row>
    <row r="37" spans="2:12" ht="13.5" thickBot="1" x14ac:dyDescent="0.25">
      <c r="B37" s="105">
        <v>41</v>
      </c>
      <c r="C37" s="83" t="str">
        <f>IFERROR(INDEX(Lists!$C$2:$C$65,MATCH(B37,Lists!$B$2:$B$65,0)),"")</f>
        <v>Marko Kantele</v>
      </c>
      <c r="D37" s="11"/>
      <c r="E37" s="30"/>
      <c r="F37" s="10"/>
      <c r="G37" s="30"/>
      <c r="H37" s="30"/>
      <c r="I37" s="30"/>
      <c r="J37" s="3"/>
      <c r="L37">
        <f t="shared" si="0"/>
        <v>0</v>
      </c>
    </row>
    <row r="38" spans="2:12" x14ac:dyDescent="0.2">
      <c r="B38" s="105"/>
      <c r="C38" s="81"/>
      <c r="D38" s="11"/>
      <c r="E38" s="12"/>
      <c r="F38" s="10"/>
      <c r="G38" s="18"/>
      <c r="H38" s="12"/>
      <c r="I38" s="12"/>
      <c r="J38" s="2"/>
      <c r="L38">
        <f t="shared" si="0"/>
        <v>0</v>
      </c>
    </row>
    <row r="39" spans="2:12" ht="13.5" thickBot="1" x14ac:dyDescent="0.25">
      <c r="B39" s="105">
        <v>15</v>
      </c>
      <c r="C39" s="82" t="str">
        <f>IFERROR(INDEX(Lists!$C$2:$C$65,MATCH(B39,Lists!$B$2:$B$65,0)),"")</f>
        <v>Matt Campbell</v>
      </c>
      <c r="D39" s="11"/>
      <c r="E39" s="12"/>
      <c r="F39" s="10"/>
      <c r="G39" s="12"/>
      <c r="H39" s="12"/>
      <c r="I39" s="12"/>
      <c r="J39" s="2"/>
      <c r="L39">
        <f t="shared" si="0"/>
        <v>0</v>
      </c>
    </row>
    <row r="40" spans="2:12" x14ac:dyDescent="0.2">
      <c r="B40" s="105">
        <v>40</v>
      </c>
      <c r="C40" s="83" t="str">
        <f>IFERROR(INDEX(Lists!$C$2:$C$65,MATCH(B40,Lists!$B$2:$B$65,0)),"")</f>
        <v>Laurence Ilagan</v>
      </c>
      <c r="D40" s="21" t="str">
        <f>IFERROR(Lists!F40&amp;" v "&amp;C39&amp;"/"&amp;C40,"")</f>
        <v>(13) James Wade v Matt Campbell/Laurence Ilagan</v>
      </c>
      <c r="E40" s="78"/>
      <c r="F40" s="20"/>
      <c r="G40" s="12"/>
      <c r="H40" s="12"/>
      <c r="I40" s="12"/>
      <c r="J40" s="2"/>
      <c r="L40" t="str">
        <f t="shared" si="0"/>
        <v>(13) James Wade v Matt Campbell/Laurence Ilagan</v>
      </c>
    </row>
    <row r="41" spans="2:12" ht="13.5" thickBot="1" x14ac:dyDescent="0.25">
      <c r="B41" s="105">
        <v>23</v>
      </c>
      <c r="C41" s="84" t="str">
        <f>IFERROR(INDEX(Lists!$C$2:$C$65,MATCH(B41,Lists!$B$2:$B$65,0)),"")</f>
        <v>Christian Kist</v>
      </c>
      <c r="D41" s="18" t="str">
        <f>IFERROR(Lists!F41&amp;" v "&amp;C41&amp;"/"&amp;C42,"")</f>
        <v>(20) Andrew Gilding v Christian Kist/Luke Littler</v>
      </c>
      <c r="E41" s="79"/>
      <c r="F41" s="12"/>
      <c r="G41" s="12"/>
      <c r="H41" s="12"/>
      <c r="I41" s="12"/>
      <c r="J41" s="2"/>
      <c r="L41" t="str">
        <f t="shared" si="0"/>
        <v>(20) Andrew Gilding v Christian Kist/Luke Littler</v>
      </c>
    </row>
    <row r="42" spans="2:12" ht="13.5" thickBot="1" x14ac:dyDescent="0.25">
      <c r="B42" s="105">
        <v>44</v>
      </c>
      <c r="C42" s="85" t="str">
        <f>IFERROR(INDEX(Lists!$C$2:$C$65,MATCH(B42,Lists!$B$2:$B$65,0)),"")</f>
        <v>Luke Littler</v>
      </c>
      <c r="D42" s="12"/>
      <c r="E42" s="12"/>
      <c r="F42" s="12"/>
      <c r="G42" s="12"/>
      <c r="H42" s="12"/>
      <c r="I42" s="12"/>
      <c r="J42" s="2"/>
      <c r="L42">
        <f t="shared" si="0"/>
        <v>0</v>
      </c>
    </row>
    <row r="43" spans="2:12" ht="13.5" thickBot="1" x14ac:dyDescent="0.25">
      <c r="B43" s="105"/>
      <c r="C43" s="81"/>
      <c r="D43" s="11"/>
      <c r="E43" s="12"/>
      <c r="F43" s="12"/>
      <c r="G43" s="12"/>
      <c r="H43" s="12"/>
      <c r="I43" s="31"/>
      <c r="J43" s="15" t="s">
        <v>9</v>
      </c>
      <c r="L43">
        <f t="shared" si="0"/>
        <v>0</v>
      </c>
    </row>
    <row r="44" spans="2:12" x14ac:dyDescent="0.2">
      <c r="B44" s="111" t="s">
        <v>123</v>
      </c>
      <c r="C44" s="107" t="s">
        <v>7</v>
      </c>
      <c r="D44" s="107"/>
      <c r="E44" s="107"/>
      <c r="F44" s="107"/>
      <c r="G44" s="107"/>
      <c r="H44" s="107"/>
      <c r="I44" s="107"/>
      <c r="J44" s="109">
        <f>I23</f>
        <v>0</v>
      </c>
      <c r="L44">
        <f t="shared" si="0"/>
        <v>0</v>
      </c>
    </row>
    <row r="45" spans="2:12" ht="13.5" thickBot="1" x14ac:dyDescent="0.25">
      <c r="B45" s="112"/>
      <c r="C45" s="104"/>
      <c r="D45" s="9"/>
      <c r="E45" s="10"/>
      <c r="F45" s="10"/>
      <c r="G45" s="10"/>
      <c r="H45" s="10"/>
      <c r="I45" s="32"/>
      <c r="J45" s="110"/>
      <c r="L45">
        <f t="shared" si="0"/>
        <v>0</v>
      </c>
    </row>
    <row r="46" spans="2:12" ht="13.5" thickBot="1" x14ac:dyDescent="0.25">
      <c r="B46" s="105">
        <v>12</v>
      </c>
      <c r="C46" s="82" t="str">
        <f>IFERROR(INDEX(Lists!$C$2:$C$65,MATCH(B46,Lists!$B$2:$B$65,0)),"")</f>
        <v>Keane Barry</v>
      </c>
      <c r="D46" s="10"/>
      <c r="E46" s="10"/>
      <c r="F46" s="10"/>
      <c r="G46" s="10"/>
      <c r="H46" s="10"/>
      <c r="I46" s="10"/>
      <c r="J46" s="14"/>
      <c r="L46">
        <f t="shared" si="0"/>
        <v>0</v>
      </c>
    </row>
    <row r="47" spans="2:12" x14ac:dyDescent="0.2">
      <c r="B47" s="105">
        <v>52</v>
      </c>
      <c r="C47" s="83" t="str">
        <f>IFERROR(INDEX(Lists!$C$2:$C$65,MATCH(B47,Lists!$B$2:$B$65,0)),"")</f>
        <v>Reynaldo Rivera</v>
      </c>
      <c r="D47" s="17" t="str">
        <f>IFERROR(Lists!F47&amp;" v "&amp;C46&amp;"/"&amp;C47,"")</f>
        <v>(2) Michael van Gerwen v Keane Barry/Reynaldo Rivera</v>
      </c>
      <c r="E47" s="37"/>
      <c r="F47" s="12"/>
      <c r="G47" s="12"/>
      <c r="H47" s="12"/>
      <c r="I47" s="12"/>
      <c r="J47" s="5"/>
      <c r="L47" t="str">
        <f t="shared" si="0"/>
        <v>(2) Michael van Gerwen v Keane Barry/Reynaldo Rivera</v>
      </c>
    </row>
    <row r="48" spans="2:12" ht="13.5" thickBot="1" x14ac:dyDescent="0.25">
      <c r="B48" s="105">
        <v>10</v>
      </c>
      <c r="C48" s="84" t="str">
        <f>IFERROR(INDEX(Lists!$C$2:$C$65,MATCH(B48,Lists!$B$2:$B$65,0)),"")</f>
        <v>Richard Veenstra</v>
      </c>
      <c r="D48" s="19" t="str">
        <f>IFERROR(Lists!F48&amp;" v "&amp;C48&amp;"/"&amp;C49,"")</f>
        <v>(31) Kim Huybrechts v Richard Veenstra/Ben Robb</v>
      </c>
      <c r="E48" s="77"/>
      <c r="F48" s="20"/>
      <c r="G48" s="10"/>
      <c r="H48" s="12"/>
      <c r="I48" s="12"/>
      <c r="J48" s="5"/>
      <c r="L48" t="str">
        <f t="shared" si="0"/>
        <v>(31) Kim Huybrechts v Richard Veenstra/Ben Robb</v>
      </c>
    </row>
    <row r="49" spans="2:12" x14ac:dyDescent="0.2">
      <c r="B49" s="105">
        <v>53</v>
      </c>
      <c r="C49" s="85" t="str">
        <f>IFERROR(INDEX(Lists!$C$2:$C$65,MATCH(B49,Lists!$B$2:$B$65,0)),"")</f>
        <v>Ben Robb</v>
      </c>
      <c r="D49" s="10"/>
      <c r="E49" s="10"/>
      <c r="F49" s="10"/>
      <c r="G49" s="12"/>
      <c r="H49" s="12"/>
      <c r="I49" s="12"/>
      <c r="J49" s="5"/>
      <c r="L49">
        <f t="shared" si="0"/>
        <v>0</v>
      </c>
    </row>
    <row r="50" spans="2:12" x14ac:dyDescent="0.2">
      <c r="B50" s="105"/>
      <c r="C50" s="81"/>
      <c r="D50" s="10"/>
      <c r="E50" s="10"/>
      <c r="F50" s="10"/>
      <c r="G50" s="21"/>
      <c r="H50" s="12"/>
      <c r="I50" s="12"/>
      <c r="J50" s="5"/>
      <c r="L50">
        <f t="shared" si="0"/>
        <v>0</v>
      </c>
    </row>
    <row r="51" spans="2:12" ht="13.5" thickBot="1" x14ac:dyDescent="0.25">
      <c r="B51" s="105">
        <v>19</v>
      </c>
      <c r="C51" s="84" t="str">
        <f>IFERROR(INDEX(Lists!$C$2:$C$65,MATCH(B51,Lists!$B$2:$B$65,0)),"")</f>
        <v>Dylan Slevin</v>
      </c>
      <c r="D51" s="10"/>
      <c r="E51" s="10"/>
      <c r="F51" s="10"/>
      <c r="G51" s="12"/>
      <c r="H51" s="12"/>
      <c r="I51" s="12"/>
      <c r="J51" s="5"/>
      <c r="L51">
        <f t="shared" si="0"/>
        <v>0</v>
      </c>
    </row>
    <row r="52" spans="2:12" x14ac:dyDescent="0.2">
      <c r="B52" s="105">
        <v>61</v>
      </c>
      <c r="C52" s="85" t="str">
        <f>IFERROR(INDEX(Lists!$C$2:$C$65,MATCH(B52,Lists!$B$2:$B$65,0)),"")</f>
        <v>Florian Hempel</v>
      </c>
      <c r="D52" s="21" t="str">
        <f>IFERROR(Lists!F52&amp;" v "&amp;C51&amp;"/"&amp;C52,"")</f>
        <v>(15) Dimitri Van den Bergh v Dylan Slevin/Florian Hempel</v>
      </c>
      <c r="E52" s="78"/>
      <c r="F52" s="22"/>
      <c r="G52" s="12"/>
      <c r="H52" s="12"/>
      <c r="I52" s="12"/>
      <c r="J52" s="5"/>
      <c r="L52" t="str">
        <f t="shared" si="0"/>
        <v>(15) Dimitri Van den Bergh v Dylan Slevin/Florian Hempel</v>
      </c>
    </row>
    <row r="53" spans="2:12" ht="13.5" thickBot="1" x14ac:dyDescent="0.25">
      <c r="B53" s="105">
        <v>3</v>
      </c>
      <c r="C53" s="82" t="str">
        <f>IFERROR(INDEX(Lists!$C$2:$C$65,MATCH(B53,Lists!$B$2:$B$65,0)),"")</f>
        <v>Ryan Joyce</v>
      </c>
      <c r="D53" s="23" t="str">
        <f>IFERROR(Lists!F53&amp;" v "&amp;C53&amp;"/"&amp;C54,"")</f>
        <v>(18) Stephen Bunting v Ryan Joyce/Alex Spellman</v>
      </c>
      <c r="E53" s="79"/>
      <c r="F53" s="10"/>
      <c r="G53" s="12"/>
      <c r="H53" s="12"/>
      <c r="I53" s="12"/>
      <c r="J53" s="5"/>
      <c r="L53" t="str">
        <f t="shared" si="0"/>
        <v>(18) Stephen Bunting v Ryan Joyce/Alex Spellman</v>
      </c>
    </row>
    <row r="54" spans="2:12" x14ac:dyDescent="0.2">
      <c r="B54" s="105">
        <v>56</v>
      </c>
      <c r="C54" s="83" t="str">
        <f>IFERROR(INDEX(Lists!$C$2:$C$65,MATCH(B54,Lists!$B$2:$B$65,0)),"")</f>
        <v>Alex Spellman</v>
      </c>
      <c r="D54" s="9"/>
      <c r="E54" s="10"/>
      <c r="F54" s="10"/>
      <c r="G54" s="12"/>
      <c r="H54" s="12"/>
      <c r="I54" s="12"/>
      <c r="J54" s="5"/>
      <c r="L54">
        <f t="shared" si="0"/>
        <v>0</v>
      </c>
    </row>
    <row r="55" spans="2:12" ht="13.5" thickBot="1" x14ac:dyDescent="0.25">
      <c r="B55" s="105"/>
      <c r="C55" s="81"/>
      <c r="D55" s="9"/>
      <c r="E55" s="10"/>
      <c r="F55" s="10"/>
      <c r="G55" s="10"/>
      <c r="H55" s="24"/>
      <c r="I55" s="10"/>
      <c r="J55" s="5"/>
      <c r="L55">
        <f t="shared" si="0"/>
        <v>0</v>
      </c>
    </row>
    <row r="56" spans="2:12" ht="13.5" thickBot="1" x14ac:dyDescent="0.25">
      <c r="B56" s="105">
        <v>22</v>
      </c>
      <c r="C56" s="89" t="str">
        <f>IFERROR(INDEX(Lists!$C$2:$C$65,MATCH(B56,Lists!$B$2:$B$65,0)),"")</f>
        <v>Scott Williams</v>
      </c>
      <c r="D56" s="33"/>
      <c r="E56" s="10"/>
      <c r="F56" s="10"/>
      <c r="G56" s="10"/>
      <c r="H56" s="10"/>
      <c r="I56" s="10"/>
      <c r="J56" s="5"/>
      <c r="L56">
        <f t="shared" si="0"/>
        <v>0</v>
      </c>
    </row>
    <row r="57" spans="2:12" x14ac:dyDescent="0.2">
      <c r="B57" s="105">
        <v>46</v>
      </c>
      <c r="C57" s="83" t="str">
        <f>IFERROR(INDEX(Lists!$C$2:$C$65,MATCH(B57,Lists!$B$2:$B$65,0)),"")</f>
        <v>Haruki Muramatsu</v>
      </c>
      <c r="D57" s="34" t="str">
        <f>IFERROR(Lists!F57&amp;" v "&amp;C56&amp;"/"&amp;C57,"")</f>
        <v>(7) Danny Noppert v Scott Williams/Haruki Muramatsu</v>
      </c>
      <c r="E57" s="37"/>
      <c r="F57" s="12"/>
      <c r="G57" s="10"/>
      <c r="H57" s="12"/>
      <c r="I57" s="10"/>
      <c r="J57" s="5"/>
      <c r="L57" t="str">
        <f t="shared" si="0"/>
        <v>(7) Danny Noppert v Scott Williams/Haruki Muramatsu</v>
      </c>
    </row>
    <row r="58" spans="2:12" ht="13.5" thickBot="1" x14ac:dyDescent="0.25">
      <c r="B58" s="105">
        <v>28</v>
      </c>
      <c r="C58" s="84" t="str">
        <f>IFERROR(INDEX(Lists!$C$2:$C$65,MATCH(B58,Lists!$B$2:$B$65,0)),"")</f>
        <v>Jermaine Wattimena</v>
      </c>
      <c r="D58" s="35" t="str">
        <f>IFERROR(Lists!F58&amp;" v "&amp;C58&amp;"/"&amp;C59,"")</f>
        <v>(26) Martin Schindler v Jermaine Wattimena/Fallon Sherrock</v>
      </c>
      <c r="E58" s="77"/>
      <c r="F58" s="20"/>
      <c r="G58" s="12"/>
      <c r="H58" s="12"/>
      <c r="I58" s="10"/>
      <c r="J58" s="5"/>
      <c r="L58" t="str">
        <f t="shared" si="0"/>
        <v>(26) Martin Schindler v Jermaine Wattimena/Fallon Sherrock</v>
      </c>
    </row>
    <row r="59" spans="2:12" ht="13.5" thickBot="1" x14ac:dyDescent="0.25">
      <c r="B59" s="105">
        <v>54</v>
      </c>
      <c r="C59" s="86" t="str">
        <f>IFERROR(INDEX(Lists!$C$2:$C$65,MATCH(B59,Lists!$B$2:$B$65,0)),"")</f>
        <v>Fallon Sherrock</v>
      </c>
      <c r="D59" s="36"/>
      <c r="E59" s="10"/>
      <c r="F59" s="10"/>
      <c r="G59" s="12"/>
      <c r="H59" s="12"/>
      <c r="I59" s="10"/>
      <c r="J59" s="5"/>
      <c r="L59">
        <f t="shared" si="0"/>
        <v>0</v>
      </c>
    </row>
    <row r="60" spans="2:12" x14ac:dyDescent="0.2">
      <c r="B60" s="105"/>
      <c r="C60" s="81"/>
      <c r="D60" s="11"/>
      <c r="E60" s="10"/>
      <c r="F60" s="10"/>
      <c r="G60" s="18"/>
      <c r="H60" s="12"/>
      <c r="I60" s="10"/>
      <c r="J60" s="5"/>
      <c r="L60">
        <f t="shared" si="0"/>
        <v>0</v>
      </c>
    </row>
    <row r="61" spans="2:12" ht="13.5" thickBot="1" x14ac:dyDescent="0.25">
      <c r="B61" s="105">
        <v>17</v>
      </c>
      <c r="C61" s="84" t="str">
        <f>IFERROR(INDEX(Lists!$C$2:$C$65,MATCH(B61,Lists!$B$2:$B$65,0)),"")</f>
        <v>Martin Lukeman</v>
      </c>
      <c r="D61" s="11"/>
      <c r="E61" s="10"/>
      <c r="F61" s="10"/>
      <c r="G61" s="12"/>
      <c r="H61" s="12"/>
      <c r="I61" s="10"/>
      <c r="J61" s="5"/>
      <c r="L61">
        <f t="shared" si="0"/>
        <v>0</v>
      </c>
    </row>
    <row r="62" spans="2:12" x14ac:dyDescent="0.2">
      <c r="B62" s="105">
        <v>51</v>
      </c>
      <c r="C62" s="85" t="str">
        <f>IFERROR(INDEX(Lists!$C$2:$C$65,MATCH(B62,Lists!$B$2:$B$65,0)),"")</f>
        <v>Haupai Puha</v>
      </c>
      <c r="D62" s="21" t="str">
        <f>IFERROR(Lists!F62&amp;" v "&amp;C61&amp;"/"&amp;C62,"")</f>
        <v>(10) Damon Heta v Martin Lukeman/Haupai Puha</v>
      </c>
      <c r="E62" s="78"/>
      <c r="F62" s="22"/>
      <c r="G62" s="12"/>
      <c r="H62" s="12"/>
      <c r="I62" s="10"/>
      <c r="J62" s="5"/>
      <c r="L62" t="str">
        <f t="shared" si="0"/>
        <v>(10) Damon Heta v Martin Lukeman/Haupai Puha</v>
      </c>
    </row>
    <row r="63" spans="2:12" ht="13.5" thickBot="1" x14ac:dyDescent="0.25">
      <c r="B63" s="105">
        <v>4</v>
      </c>
      <c r="C63" s="82" t="str">
        <f>IFERROR(INDEX(Lists!$C$2:$C$65,MATCH(B63,Lists!$B$2:$B$65,0)),"")</f>
        <v>Luke Woodhouse</v>
      </c>
      <c r="D63" s="23" t="str">
        <f>IFERROR(Lists!F63&amp;" v "&amp;C63&amp;"/"&amp;C64,"")</f>
        <v>(23) Josh Rock v Luke Woodhouse/Berry Van Peer</v>
      </c>
      <c r="E63" s="79"/>
      <c r="F63" s="10"/>
      <c r="G63" s="12"/>
      <c r="H63" s="12"/>
      <c r="I63" s="10"/>
      <c r="J63" s="5"/>
      <c r="L63" t="str">
        <f t="shared" si="0"/>
        <v>(23) Josh Rock v Luke Woodhouse/Berry Van Peer</v>
      </c>
    </row>
    <row r="64" spans="2:12" x14ac:dyDescent="0.2">
      <c r="B64" s="105">
        <v>59</v>
      </c>
      <c r="C64" s="83" t="str">
        <f>IFERROR(INDEX(Lists!$C$2:$C$65,MATCH(B64,Lists!$B$2:$B$65,0)),"")</f>
        <v>Berry Van Peer</v>
      </c>
      <c r="D64" s="11"/>
      <c r="E64" s="12"/>
      <c r="F64" s="12"/>
      <c r="G64" s="10"/>
      <c r="H64" s="12"/>
      <c r="I64" s="12"/>
      <c r="J64" s="5"/>
      <c r="L64">
        <f t="shared" si="0"/>
        <v>0</v>
      </c>
    </row>
    <row r="65" spans="2:12" x14ac:dyDescent="0.2">
      <c r="B65" s="105"/>
      <c r="C65" s="81"/>
      <c r="D65" s="13"/>
      <c r="E65" s="27"/>
      <c r="F65" s="27"/>
      <c r="G65" s="10"/>
      <c r="H65" s="12"/>
      <c r="I65" s="28"/>
      <c r="J65" s="5"/>
      <c r="L65">
        <f t="shared" si="0"/>
        <v>0</v>
      </c>
    </row>
    <row r="66" spans="2:12" ht="13.5" thickBot="1" x14ac:dyDescent="0.25">
      <c r="B66" s="105">
        <v>24</v>
      </c>
      <c r="C66" s="82" t="str">
        <f>IFERROR(INDEX(Lists!$C$2:$C$65,MATCH(B66,Lists!$B$2:$B$65,0)),"")</f>
        <v>Ricky Evans</v>
      </c>
      <c r="D66" s="11"/>
      <c r="E66" s="12"/>
      <c r="F66" s="10"/>
      <c r="G66" s="10"/>
      <c r="H66" s="12"/>
      <c r="I66" s="12"/>
      <c r="J66" s="5"/>
      <c r="L66">
        <f t="shared" si="0"/>
        <v>0</v>
      </c>
    </row>
    <row r="67" spans="2:12" x14ac:dyDescent="0.2">
      <c r="B67" s="105">
        <v>33</v>
      </c>
      <c r="C67" s="83" t="str">
        <f>IFERROR(INDEX(Lists!$C$2:$C$65,MATCH(B67,Lists!$B$2:$B$65,0)),"")</f>
        <v>Simon Adams</v>
      </c>
      <c r="D67" s="17" t="str">
        <f>IFERROR(Lists!F67&amp;" v "&amp;C66&amp;"/"&amp;C67,"")</f>
        <v>(6) Nathan Aspinall v Ricky Evans/Simon Adams</v>
      </c>
      <c r="E67" s="37"/>
      <c r="F67" s="10"/>
      <c r="G67" s="12"/>
      <c r="H67" s="12"/>
      <c r="I67" s="12"/>
      <c r="J67" s="5"/>
      <c r="L67" t="str">
        <f t="shared" si="0"/>
        <v>(6) Nathan Aspinall v Ricky Evans/Simon Adams</v>
      </c>
    </row>
    <row r="68" spans="2:12" ht="13.5" thickBot="1" x14ac:dyDescent="0.25">
      <c r="B68" s="105">
        <v>11</v>
      </c>
      <c r="C68" s="84" t="str">
        <f>IFERROR(INDEX(Lists!$C$2:$C$65,MATCH(B68,Lists!$B$2:$B$65,0)),"")</f>
        <v>Steve Beaton</v>
      </c>
      <c r="D68" s="19" t="str">
        <f>IFERROR(Lists!F68&amp;" v "&amp;C68&amp;"/"&amp;C69,"")</f>
        <v>(27) Daryl Gurney v Steve Beaton/Wessel Nijman</v>
      </c>
      <c r="E68" s="77"/>
      <c r="F68" s="22"/>
      <c r="G68" s="12"/>
      <c r="H68" s="12"/>
      <c r="I68" s="12"/>
      <c r="J68" s="5"/>
      <c r="L68" t="str">
        <f t="shared" si="0"/>
        <v>(27) Daryl Gurney v Steve Beaton/Wessel Nijman</v>
      </c>
    </row>
    <row r="69" spans="2:12" x14ac:dyDescent="0.2">
      <c r="B69" s="105">
        <v>48</v>
      </c>
      <c r="C69" s="85" t="str">
        <f>IFERROR(INDEX(Lists!$C$2:$C$65,MATCH(B69,Lists!$B$2:$B$65,0)),"")</f>
        <v>Wessel Nijman</v>
      </c>
      <c r="D69" s="11"/>
      <c r="E69" s="12"/>
      <c r="F69" s="10"/>
      <c r="G69" s="12"/>
      <c r="H69" s="12"/>
      <c r="I69" s="12"/>
      <c r="J69" s="5"/>
      <c r="L69">
        <f t="shared" si="0"/>
        <v>0</v>
      </c>
    </row>
    <row r="70" spans="2:12" x14ac:dyDescent="0.2">
      <c r="B70" s="105"/>
      <c r="C70" s="81"/>
      <c r="D70" s="11"/>
      <c r="E70" s="12"/>
      <c r="F70" s="10"/>
      <c r="G70" s="18"/>
      <c r="H70" s="12"/>
      <c r="I70" s="12"/>
      <c r="J70" s="5"/>
      <c r="L70">
        <f t="shared" si="0"/>
        <v>0</v>
      </c>
    </row>
    <row r="71" spans="2:12" ht="13.5" thickBot="1" x14ac:dyDescent="0.25">
      <c r="B71" s="105">
        <v>25</v>
      </c>
      <c r="C71" s="84" t="str">
        <f>IFERROR(INDEX(Lists!$C$2:$C$65,MATCH(B71,Lists!$B$2:$B$65,0)),"")</f>
        <v>Cameron Menzies</v>
      </c>
      <c r="D71" s="11"/>
      <c r="E71" s="12"/>
      <c r="F71" s="10"/>
      <c r="G71" s="12"/>
      <c r="H71" s="12"/>
      <c r="I71" s="12"/>
      <c r="J71" s="5"/>
      <c r="L71">
        <f t="shared" ref="L71:L85" si="1">D71</f>
        <v>0</v>
      </c>
    </row>
    <row r="72" spans="2:12" x14ac:dyDescent="0.2">
      <c r="B72" s="105">
        <v>64</v>
      </c>
      <c r="C72" s="85" t="str">
        <f>IFERROR(INDEX(Lists!$C$2:$C$65,MATCH(B72,Lists!$B$2:$B$65,0)),"")</f>
        <v>Rusty Rodriguez</v>
      </c>
      <c r="D72" s="21" t="str">
        <f>IFERROR(Lists!F72&amp;" v "&amp;C71&amp;"/"&amp;C72,"")</f>
        <v>(11) Dave Chisnall v Cameron Menzies/Rusty Rodriguez</v>
      </c>
      <c r="E72" s="78"/>
      <c r="F72" s="20"/>
      <c r="G72" s="12"/>
      <c r="H72" s="12"/>
      <c r="I72" s="12"/>
      <c r="J72" s="5"/>
      <c r="L72" t="str">
        <f t="shared" si="1"/>
        <v>(11) Dave Chisnall v Cameron Menzies/Rusty Rodriguez</v>
      </c>
    </row>
    <row r="73" spans="2:12" ht="13.5" thickBot="1" x14ac:dyDescent="0.25">
      <c r="B73" s="105">
        <v>2</v>
      </c>
      <c r="C73" s="82" t="str">
        <f>IFERROR(INDEX(Lists!$C$2:$C$65,MATCH(B73,Lists!$B$2:$B$65,0)),"")</f>
        <v>Gian van Veen</v>
      </c>
      <c r="D73" s="18" t="str">
        <f>IFERROR(Lists!F73&amp;" v "&amp;C73&amp;"/"&amp;C74,"")</f>
        <v>(22) Gabriel Clemens v Gian van Veen/Man Lok Leung</v>
      </c>
      <c r="E73" s="79"/>
      <c r="F73" s="10"/>
      <c r="G73" s="12"/>
      <c r="H73" s="12"/>
      <c r="I73" s="12"/>
      <c r="J73" s="5"/>
      <c r="L73" t="str">
        <f t="shared" si="1"/>
        <v>(22) Gabriel Clemens v Gian van Veen/Man Lok Leung</v>
      </c>
    </row>
    <row r="74" spans="2:12" x14ac:dyDescent="0.2">
      <c r="B74" s="105">
        <v>43</v>
      </c>
      <c r="C74" s="83" t="str">
        <f>IFERROR(INDEX(Lists!$C$2:$C$65,MATCH(B74,Lists!$B$2:$B$65,0)),"")</f>
        <v>Man Lok Leung</v>
      </c>
      <c r="D74" s="11"/>
      <c r="E74" s="12"/>
      <c r="F74" s="10"/>
      <c r="G74" s="12"/>
      <c r="H74" s="12"/>
      <c r="I74" s="12"/>
      <c r="J74" s="5"/>
      <c r="L74">
        <f t="shared" si="1"/>
        <v>0</v>
      </c>
    </row>
    <row r="75" spans="2:12" x14ac:dyDescent="0.2">
      <c r="B75" s="105"/>
      <c r="C75" s="81"/>
      <c r="D75" s="11"/>
      <c r="E75" s="12"/>
      <c r="F75" s="10"/>
      <c r="G75" s="12"/>
      <c r="H75" s="29"/>
      <c r="I75" s="12"/>
      <c r="J75" s="5"/>
      <c r="L75">
        <f t="shared" si="1"/>
        <v>0</v>
      </c>
    </row>
    <row r="76" spans="2:12" ht="13.5" thickBot="1" x14ac:dyDescent="0.25">
      <c r="B76" s="105">
        <v>26</v>
      </c>
      <c r="C76" s="84" t="str">
        <f>IFERROR(INDEX(Lists!$C$2:$C$65,MATCH(B76,Lists!$B$2:$B$65,0)),"")</f>
        <v>Lee Evans</v>
      </c>
      <c r="D76" s="11"/>
      <c r="E76" s="12"/>
      <c r="F76" s="10"/>
      <c r="G76" s="12"/>
      <c r="H76" s="12"/>
      <c r="I76" s="12"/>
      <c r="J76" s="5"/>
      <c r="L76">
        <f t="shared" si="1"/>
        <v>0</v>
      </c>
    </row>
    <row r="77" spans="2:12" x14ac:dyDescent="0.2">
      <c r="B77" s="105">
        <v>55</v>
      </c>
      <c r="C77" s="85" t="str">
        <f>IFERROR(INDEX(Lists!$C$2:$C$65,MATCH(B77,Lists!$B$2:$B$65,0)),"")</f>
        <v>Sandro Sosing</v>
      </c>
      <c r="D77" s="17" t="str">
        <f>IFERROR(Lists!F77&amp;" v "&amp;C76&amp;"/"&amp;C77,"")</f>
        <v>(3) Luke Humphries v Lee Evans/Sandro Sosing</v>
      </c>
      <c r="E77" s="37"/>
      <c r="F77" s="12"/>
      <c r="G77" s="12"/>
      <c r="H77" s="12"/>
      <c r="I77" s="12"/>
      <c r="J77" s="5"/>
      <c r="L77" t="str">
        <f t="shared" si="1"/>
        <v>(3) Luke Humphries v Lee Evans/Sandro Sosing</v>
      </c>
    </row>
    <row r="78" spans="2:12" ht="13.5" thickBot="1" x14ac:dyDescent="0.25">
      <c r="B78" s="105">
        <v>1</v>
      </c>
      <c r="C78" s="82" t="str">
        <f>IFERROR(INDEX(Lists!$C$2:$C$65,MATCH(B78,Lists!$B$2:$B$65,0)),"")</f>
        <v>Ricardo Pietreczko</v>
      </c>
      <c r="D78" s="19" t="str">
        <f>IFERROR(Lists!F78&amp;" v "&amp;C78&amp;"/"&amp;C79,"")</f>
        <v>(30) Callan Rydz v Ricardo Pietreczko/Mikuru Suzuki</v>
      </c>
      <c r="E78" s="77"/>
      <c r="F78" s="22"/>
      <c r="G78" s="12"/>
      <c r="H78" s="12"/>
      <c r="I78" s="12"/>
      <c r="J78" s="5"/>
      <c r="L78" t="str">
        <f t="shared" si="1"/>
        <v>(30) Callan Rydz v Ricardo Pietreczko/Mikuru Suzuki</v>
      </c>
    </row>
    <row r="79" spans="2:12" ht="13.5" thickBot="1" x14ac:dyDescent="0.25">
      <c r="B79" s="105">
        <v>57</v>
      </c>
      <c r="C79" s="83" t="str">
        <f>IFERROR(INDEX(Lists!$C$2:$C$65,MATCH(B79,Lists!$B$2:$B$65,0)),"")</f>
        <v>Mikuru Suzuki</v>
      </c>
      <c r="D79" s="11"/>
      <c r="E79" s="30"/>
      <c r="F79" s="10"/>
      <c r="G79" s="30"/>
      <c r="H79" s="30"/>
      <c r="I79" s="30"/>
      <c r="J79" s="5"/>
      <c r="L79">
        <f t="shared" si="1"/>
        <v>0</v>
      </c>
    </row>
    <row r="80" spans="2:12" x14ac:dyDescent="0.2">
      <c r="B80" s="105"/>
      <c r="C80" s="81"/>
      <c r="D80" s="11"/>
      <c r="E80" s="12"/>
      <c r="F80" s="10"/>
      <c r="G80" s="18"/>
      <c r="H80" s="12"/>
      <c r="I80" s="12"/>
      <c r="J80" s="5"/>
      <c r="L80">
        <f t="shared" si="1"/>
        <v>0</v>
      </c>
    </row>
    <row r="81" spans="2:12" ht="13.5" thickBot="1" x14ac:dyDescent="0.25">
      <c r="B81" s="105">
        <v>29</v>
      </c>
      <c r="C81" s="82" t="str">
        <f>IFERROR(INDEX(Lists!$C$2:$C$65,MATCH(B81,Lists!$B$2:$B$65,0)),"")</f>
        <v>Jules van Dongen</v>
      </c>
      <c r="D81" s="11"/>
      <c r="E81" s="12"/>
      <c r="F81" s="10"/>
      <c r="G81" s="12"/>
      <c r="H81" s="12"/>
      <c r="I81" s="12"/>
      <c r="J81" s="5"/>
      <c r="L81">
        <f t="shared" si="1"/>
        <v>0</v>
      </c>
    </row>
    <row r="82" spans="2:12" x14ac:dyDescent="0.2">
      <c r="B82" s="105">
        <v>50</v>
      </c>
      <c r="C82" s="83" t="str">
        <f>IFERROR(INDEX(Lists!$C$2:$C$65,MATCH(B82,Lists!$B$2:$B$65,0)),"")</f>
        <v>Darren Penhall</v>
      </c>
      <c r="D82" s="21" t="str">
        <f>IFERROR(Lists!F82&amp;" v "&amp;C81&amp;"/"&amp;C82,"")</f>
        <v>(14) Joe Cullen v Jules van Dongen/Darren Penhall</v>
      </c>
      <c r="E82" s="78"/>
      <c r="F82" s="20"/>
      <c r="G82" s="12"/>
      <c r="H82" s="12"/>
      <c r="I82" s="12"/>
      <c r="J82" s="5"/>
      <c r="L82" t="str">
        <f t="shared" si="1"/>
        <v>(14) Joe Cullen v Jules van Dongen/Darren Penhall</v>
      </c>
    </row>
    <row r="83" spans="2:12" ht="13.5" thickBot="1" x14ac:dyDescent="0.25">
      <c r="B83" s="105">
        <v>6</v>
      </c>
      <c r="C83" s="84" t="str">
        <f>IFERROR(INDEX(Lists!$C$2:$C$65,MATCH(B83,Lists!$B$2:$B$65,0)),"")</f>
        <v>Ian White</v>
      </c>
      <c r="D83" s="18" t="str">
        <f>IFERROR(Lists!F83&amp;" v "&amp;C83&amp;"/"&amp;C84,"")</f>
        <v>(19) Ryan Searle v Ian White/Tomoya Goto</v>
      </c>
      <c r="E83" s="79"/>
      <c r="F83" s="12"/>
      <c r="G83" s="12"/>
      <c r="H83" s="12"/>
      <c r="I83" s="12"/>
      <c r="J83" s="5"/>
      <c r="L83" t="str">
        <f t="shared" si="1"/>
        <v>(19) Ryan Searle v Ian White/Tomoya Goto</v>
      </c>
    </row>
    <row r="84" spans="2:12" x14ac:dyDescent="0.2">
      <c r="B84" s="105">
        <v>38</v>
      </c>
      <c r="C84" s="85" t="str">
        <f>IFERROR(INDEX(Lists!$C$2:$C$65,MATCH(B84,Lists!$B$2:$B$65,0)),"")</f>
        <v>Tomoya Goto</v>
      </c>
      <c r="D84" s="11"/>
      <c r="E84" s="12"/>
      <c r="F84" s="12"/>
      <c r="G84" s="12"/>
      <c r="H84" s="12"/>
      <c r="I84" s="12"/>
      <c r="J84" s="5"/>
      <c r="L84">
        <f t="shared" si="1"/>
        <v>0</v>
      </c>
    </row>
    <row r="85" spans="2:12" x14ac:dyDescent="0.2">
      <c r="B85" s="105"/>
      <c r="C85" s="81"/>
      <c r="D85" s="8"/>
      <c r="E85" s="8"/>
      <c r="F85" s="8"/>
      <c r="G85" s="8"/>
      <c r="H85" s="8"/>
      <c r="I85" s="8"/>
      <c r="J85" s="5"/>
      <c r="L85">
        <f t="shared" si="1"/>
        <v>0</v>
      </c>
    </row>
    <row r="86" spans="2:12" x14ac:dyDescent="0.2">
      <c r="B86" s="105"/>
      <c r="C86" s="87"/>
      <c r="D86" s="5"/>
      <c r="E86" s="5"/>
      <c r="F86" s="5"/>
      <c r="G86" s="5"/>
      <c r="H86" s="5"/>
      <c r="I86" s="5"/>
      <c r="J86" s="5"/>
    </row>
  </sheetData>
  <mergeCells count="5">
    <mergeCell ref="C44:I44"/>
    <mergeCell ref="C2:I2"/>
    <mergeCell ref="J44:J45"/>
    <mergeCell ref="B44:B45"/>
    <mergeCell ref="B2:B3"/>
  </mergeCells>
  <phoneticPr fontId="3" type="noConversion"/>
  <conditionalFormatting sqref="B46:B1048576 B4:B43 B1:B2">
    <cfRule type="duplicateValues" dxfId="6" priority="2"/>
  </conditionalFormatting>
  <conditionalFormatting sqref="L1:L1048576">
    <cfRule type="cellIs" dxfId="5" priority="1" operator="equal">
      <formula>0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C000"/>
  </sheetPr>
  <dimension ref="A1:P92"/>
  <sheetViews>
    <sheetView showGridLines="0" tabSelected="1" workbookViewId="0">
      <selection activeCell="C62" sqref="C62"/>
    </sheetView>
  </sheetViews>
  <sheetFormatPr defaultColWidth="0" defaultRowHeight="12.75" zeroHeight="1" x14ac:dyDescent="0.2"/>
  <cols>
    <col min="1" max="1" width="9.140625" customWidth="1"/>
    <col min="2" max="2" width="16.42578125" style="38" customWidth="1"/>
    <col min="3" max="3" width="29.140625" style="38" bestFit="1" customWidth="1"/>
    <col min="4" max="4" width="9.140625" customWidth="1"/>
    <col min="5" max="5" width="15.85546875" style="39" customWidth="1"/>
    <col min="6" max="6" width="34.85546875" customWidth="1"/>
    <col min="7" max="7" width="8.85546875" customWidth="1"/>
    <col min="8" max="8" width="9.140625" customWidth="1"/>
    <col min="9" max="9" width="19.42578125" bestFit="1" customWidth="1"/>
    <col min="10" max="10" width="9.140625" customWidth="1"/>
    <col min="11" max="11" width="20.28515625" customWidth="1"/>
    <col min="12" max="12" width="9.140625" customWidth="1"/>
    <col min="13" max="13" width="19.42578125" bestFit="1" customWidth="1"/>
    <col min="14" max="14" width="9.140625" customWidth="1"/>
    <col min="15" max="15" width="19" customWidth="1"/>
    <col min="16" max="16" width="9.140625" customWidth="1"/>
    <col min="17" max="16384" width="9.140625" hidden="1"/>
  </cols>
  <sheetData>
    <row r="1" spans="1:16" ht="14.25" thickTop="1" thickBot="1" x14ac:dyDescent="0.25">
      <c r="A1" s="40"/>
      <c r="B1" s="53" t="s">
        <v>0</v>
      </c>
      <c r="C1" s="54" t="s">
        <v>11</v>
      </c>
      <c r="D1" s="40"/>
      <c r="E1" s="41"/>
      <c r="F1" s="60" t="s">
        <v>1</v>
      </c>
      <c r="H1" s="42"/>
      <c r="I1" s="42"/>
      <c r="J1" s="42"/>
      <c r="K1" s="42"/>
      <c r="L1" s="71"/>
      <c r="M1" s="42"/>
      <c r="N1" s="42"/>
      <c r="O1" s="43"/>
      <c r="P1" s="40"/>
    </row>
    <row r="2" spans="1:16" x14ac:dyDescent="0.2">
      <c r="A2" s="40"/>
      <c r="B2" s="55">
        <v>1</v>
      </c>
      <c r="C2" s="56" t="str">
        <f>M4</f>
        <v>Ricardo Pietreczko</v>
      </c>
      <c r="D2" s="40"/>
      <c r="E2" s="44"/>
      <c r="F2" s="5"/>
      <c r="H2" s="58" t="s">
        <v>13</v>
      </c>
      <c r="L2" s="72" t="s">
        <v>88</v>
      </c>
      <c r="O2" s="45"/>
      <c r="P2" s="40"/>
    </row>
    <row r="3" spans="1:16" x14ac:dyDescent="0.2">
      <c r="A3" s="40"/>
      <c r="B3" s="55">
        <v>2</v>
      </c>
      <c r="C3" s="56" t="str">
        <f t="shared" ref="C3:C33" si="0">M5</f>
        <v>Gian van Veen</v>
      </c>
      <c r="D3" s="40"/>
      <c r="E3" s="44"/>
      <c r="F3" s="4"/>
      <c r="H3" s="46" t="s">
        <v>10</v>
      </c>
      <c r="L3" s="73" t="s">
        <v>87</v>
      </c>
      <c r="O3" s="45"/>
      <c r="P3" s="40"/>
    </row>
    <row r="4" spans="1:16" x14ac:dyDescent="0.2">
      <c r="A4" s="40"/>
      <c r="B4" s="55">
        <v>3</v>
      </c>
      <c r="C4" s="56" t="str">
        <f t="shared" si="0"/>
        <v>Ryan Joyce</v>
      </c>
      <c r="D4" s="40"/>
      <c r="E4" s="44"/>
      <c r="F4" s="4"/>
      <c r="L4" s="74">
        <v>1</v>
      </c>
      <c r="M4" t="str">
        <f>INDEX(Exports!$H:$H,MATCH(Lists!$L4,Exports!K:K,0))</f>
        <v>Ricardo Pietreczko</v>
      </c>
      <c r="O4" s="45"/>
      <c r="P4" s="40"/>
    </row>
    <row r="5" spans="1:16" x14ac:dyDescent="0.2">
      <c r="A5" s="40"/>
      <c r="B5" s="55">
        <v>4</v>
      </c>
      <c r="C5" s="56" t="str">
        <f t="shared" si="0"/>
        <v>Luke Woodhouse</v>
      </c>
      <c r="D5" s="40"/>
      <c r="E5" s="47">
        <v>1</v>
      </c>
      <c r="F5" s="61" t="str">
        <f t="shared" ref="F5:F36" si="1">IFERROR(INDEX(lstTop32,MATCH($E5,$H$5:$H$36,0)),"")</f>
        <v>(1) Michael Smith</v>
      </c>
      <c r="H5" s="40">
        <v>1</v>
      </c>
      <c r="I5" s="40" t="str">
        <f>INDEX(Exports!$B$5:$B$36,MATCH(Lists!$H5,Exports!$A$5:$A$36,0))</f>
        <v>Michael Smith</v>
      </c>
      <c r="J5" t="str">
        <f>"("&amp;H5&amp;")"&amp;" "&amp;I5</f>
        <v>(1) Michael Smith</v>
      </c>
      <c r="L5" s="74">
        <v>2</v>
      </c>
      <c r="M5" t="str">
        <f>INDEX(Exports!$H:$H,MATCH(Lists!$L5,Exports!K:K,0))</f>
        <v>Gian van Veen</v>
      </c>
      <c r="O5" s="45"/>
      <c r="P5" s="40"/>
    </row>
    <row r="6" spans="1:16" x14ac:dyDescent="0.2">
      <c r="A6" s="40"/>
      <c r="B6" s="55">
        <v>5</v>
      </c>
      <c r="C6" s="56" t="str">
        <f t="shared" si="0"/>
        <v>Mike De Decker</v>
      </c>
      <c r="D6" s="40"/>
      <c r="E6" s="47">
        <v>32</v>
      </c>
      <c r="F6" s="62" t="str">
        <f t="shared" si="1"/>
        <v>(32) Madars Razma</v>
      </c>
      <c r="H6" s="40">
        <v>2</v>
      </c>
      <c r="I6" s="40" t="str">
        <f>INDEX(Exports!$B$5:$B$36,MATCH(Lists!$H6,Exports!$A$5:$A$36,0))</f>
        <v>Michael van Gerwen</v>
      </c>
      <c r="J6" t="str">
        <f t="shared" ref="J6" si="2">"("&amp;H6&amp;")"&amp;" "&amp;I6</f>
        <v>(2) Michael van Gerwen</v>
      </c>
      <c r="L6" s="74">
        <v>3</v>
      </c>
      <c r="M6" t="str">
        <f>INDEX(Exports!$H:$H,MATCH(Lists!$L6,Exports!K:K,0))</f>
        <v>Ryan Joyce</v>
      </c>
      <c r="O6" s="45"/>
      <c r="P6" s="40"/>
    </row>
    <row r="7" spans="1:16" x14ac:dyDescent="0.2">
      <c r="A7" s="40"/>
      <c r="B7" s="55">
        <v>6</v>
      </c>
      <c r="C7" s="56" t="str">
        <f t="shared" si="0"/>
        <v>Ian White</v>
      </c>
      <c r="D7" s="40"/>
      <c r="E7" s="48"/>
      <c r="F7" s="63" t="str">
        <f t="shared" si="1"/>
        <v/>
      </c>
      <c r="H7" s="40">
        <v>3</v>
      </c>
      <c r="I7" s="40" t="str">
        <f>INDEX(Exports!$B$5:$B$36,MATCH(Lists!$H7,Exports!$A$5:$A$36,0))</f>
        <v>Luke Humphries</v>
      </c>
      <c r="J7" t="str">
        <f t="shared" ref="J7:J19" si="3">"("&amp;H7&amp;")"&amp;" "&amp;I7</f>
        <v>(3) Luke Humphries</v>
      </c>
      <c r="L7" s="74">
        <v>4</v>
      </c>
      <c r="M7" t="str">
        <f>INDEX(Exports!$H:$H,MATCH(Lists!$L7,Exports!K:K,0))</f>
        <v>Luke Woodhouse</v>
      </c>
      <c r="O7" s="45"/>
      <c r="P7" s="40"/>
    </row>
    <row r="8" spans="1:16" x14ac:dyDescent="0.2">
      <c r="A8" s="40"/>
      <c r="B8" s="55">
        <v>7</v>
      </c>
      <c r="C8" s="56" t="str">
        <f t="shared" si="0"/>
        <v>Jim Williams</v>
      </c>
      <c r="D8" s="40"/>
      <c r="E8" s="48"/>
      <c r="F8" s="63" t="str">
        <f t="shared" si="1"/>
        <v/>
      </c>
      <c r="H8" s="40">
        <v>4</v>
      </c>
      <c r="I8" s="40" t="str">
        <f>INDEX(Exports!$B$5:$B$36,MATCH(Lists!$H8,Exports!$A$5:$A$36,0))</f>
        <v>Peter Wright</v>
      </c>
      <c r="J8" t="str">
        <f t="shared" si="3"/>
        <v>(4) Peter Wright</v>
      </c>
      <c r="L8" s="74">
        <v>5</v>
      </c>
      <c r="M8" t="str">
        <f>INDEX(Exports!$H:$H,MATCH(Lists!$L8,Exports!K:K,0))</f>
        <v>Mike De Decker</v>
      </c>
      <c r="O8" s="45"/>
      <c r="P8" s="40"/>
    </row>
    <row r="9" spans="1:16" x14ac:dyDescent="0.2">
      <c r="A9" s="40"/>
      <c r="B9" s="55">
        <v>8</v>
      </c>
      <c r="C9" s="56" t="str">
        <f t="shared" si="0"/>
        <v>Mario Vandenbogaerde</v>
      </c>
      <c r="D9" s="40"/>
      <c r="E9" s="48"/>
      <c r="F9" s="63" t="str">
        <f t="shared" si="1"/>
        <v/>
      </c>
      <c r="H9" s="40">
        <v>5</v>
      </c>
      <c r="I9" s="40" t="str">
        <f>INDEX(Exports!$B$5:$B$36,MATCH(Lists!$H9,Exports!$A$5:$A$36,0))</f>
        <v>Gerwyn Price</v>
      </c>
      <c r="J9" t="str">
        <f t="shared" si="3"/>
        <v>(5) Gerwyn Price</v>
      </c>
      <c r="L9" s="74">
        <v>6</v>
      </c>
      <c r="M9" t="str">
        <f>INDEX(Exports!$H:$H,MATCH(Lists!$L9,Exports!K:K,0))</f>
        <v>Ian White</v>
      </c>
      <c r="O9" s="45"/>
      <c r="P9" s="40"/>
    </row>
    <row r="10" spans="1:16" x14ac:dyDescent="0.2">
      <c r="A10" s="40"/>
      <c r="B10" s="55">
        <v>9</v>
      </c>
      <c r="C10" s="56" t="str">
        <f t="shared" si="0"/>
        <v>Radek Szaganski</v>
      </c>
      <c r="D10" s="40"/>
      <c r="E10" s="47">
        <v>16</v>
      </c>
      <c r="F10" s="64" t="str">
        <f t="shared" si="1"/>
        <v>(16) Ross Smith</v>
      </c>
      <c r="H10" s="40">
        <v>6</v>
      </c>
      <c r="I10" s="40" t="str">
        <f>INDEX(Exports!$B$5:$B$36,MATCH(Lists!$H10,Exports!$A$5:$A$36,0))</f>
        <v>Nathan Aspinall</v>
      </c>
      <c r="J10" t="str">
        <f t="shared" si="3"/>
        <v>(6) Nathan Aspinall</v>
      </c>
      <c r="L10" s="74">
        <v>7</v>
      </c>
      <c r="M10" t="str">
        <f>INDEX(Exports!$H:$H,MATCH(Lists!$L10,Exports!K:K,0))</f>
        <v>Jim Williams</v>
      </c>
      <c r="O10" s="45"/>
      <c r="P10" s="40"/>
    </row>
    <row r="11" spans="1:16" x14ac:dyDescent="0.2">
      <c r="A11" s="40"/>
      <c r="B11" s="55">
        <v>10</v>
      </c>
      <c r="C11" s="56" t="str">
        <f t="shared" si="0"/>
        <v>Richard Veenstra</v>
      </c>
      <c r="D11" s="40"/>
      <c r="E11" s="47">
        <v>17</v>
      </c>
      <c r="F11" s="65" t="str">
        <f t="shared" si="1"/>
        <v>(17) Chris Dobey</v>
      </c>
      <c r="H11" s="40">
        <v>7</v>
      </c>
      <c r="I11" s="40" t="str">
        <f>INDEX(Exports!$B$5:$B$36,MATCH(Lists!$H11,Exports!$A$5:$A$36,0))</f>
        <v>Danny Noppert</v>
      </c>
      <c r="J11" t="str">
        <f t="shared" si="3"/>
        <v>(7) Danny Noppert</v>
      </c>
      <c r="L11" s="74">
        <v>8</v>
      </c>
      <c r="M11" t="str">
        <f>INDEX(Exports!$H:$H,MATCH(Lists!$L11,Exports!K:K,0))</f>
        <v>Mario Vandenbogaerde</v>
      </c>
      <c r="O11" s="45"/>
      <c r="P11" s="40"/>
    </row>
    <row r="12" spans="1:16" x14ac:dyDescent="0.2">
      <c r="A12" s="40"/>
      <c r="B12" s="55">
        <v>11</v>
      </c>
      <c r="C12" s="56" t="str">
        <f t="shared" si="0"/>
        <v>Steve Beaton</v>
      </c>
      <c r="D12" s="40"/>
      <c r="E12" s="48"/>
      <c r="F12" s="66" t="str">
        <f t="shared" si="1"/>
        <v/>
      </c>
      <c r="H12" s="40">
        <v>8</v>
      </c>
      <c r="I12" s="40" t="str">
        <f>INDEX(Exports!$B$5:$B$36,MATCH(Lists!$H12,Exports!$A$5:$A$36,0))</f>
        <v>Rob Cross</v>
      </c>
      <c r="J12" t="str">
        <f t="shared" si="3"/>
        <v>(8) Rob Cross</v>
      </c>
      <c r="L12" s="74">
        <v>9</v>
      </c>
      <c r="M12" t="str">
        <f>INDEX(Exports!$H:$H,MATCH(Lists!$L12,Exports!K:K,0))</f>
        <v>Radek Szaganski</v>
      </c>
      <c r="O12" s="45"/>
      <c r="P12" s="40"/>
    </row>
    <row r="13" spans="1:16" x14ac:dyDescent="0.2">
      <c r="A13" s="40"/>
      <c r="B13" s="55">
        <v>12</v>
      </c>
      <c r="C13" s="56" t="str">
        <f t="shared" si="0"/>
        <v>Keane Barry</v>
      </c>
      <c r="D13" s="40"/>
      <c r="E13" s="48"/>
      <c r="F13" s="66" t="str">
        <f t="shared" si="1"/>
        <v/>
      </c>
      <c r="H13" s="40">
        <v>9</v>
      </c>
      <c r="I13" s="40" t="str">
        <f>INDEX(Exports!$B$5:$B$36,MATCH(Lists!$H13,Exports!$A$5:$A$36,0))</f>
        <v>Jonny Clayton</v>
      </c>
      <c r="J13" t="str">
        <f t="shared" si="3"/>
        <v>(9) Jonny Clayton</v>
      </c>
      <c r="L13" s="74">
        <v>10</v>
      </c>
      <c r="M13" t="str">
        <f>INDEX(Exports!$H:$H,MATCH(Lists!$L13,Exports!K:K,0))</f>
        <v>Richard Veenstra</v>
      </c>
      <c r="O13" s="45"/>
      <c r="P13" s="40"/>
    </row>
    <row r="14" spans="1:16" x14ac:dyDescent="0.2">
      <c r="A14" s="40"/>
      <c r="B14" s="55">
        <v>13</v>
      </c>
      <c r="C14" s="56" t="str">
        <f t="shared" si="0"/>
        <v>Simon Whitlock</v>
      </c>
      <c r="D14" s="40"/>
      <c r="E14" s="48"/>
      <c r="F14" s="66" t="str">
        <f t="shared" si="1"/>
        <v/>
      </c>
      <c r="H14" s="40">
        <v>10</v>
      </c>
      <c r="I14" s="40" t="str">
        <f>INDEX(Exports!$B$5:$B$36,MATCH(Lists!$H14,Exports!$A$5:$A$36,0))</f>
        <v>Damon Heta</v>
      </c>
      <c r="J14" t="str">
        <f t="shared" si="3"/>
        <v>(10) Damon Heta</v>
      </c>
      <c r="L14" s="74">
        <v>11</v>
      </c>
      <c r="M14" t="str">
        <f>INDEX(Exports!$H:$H,MATCH(Lists!$L14,Exports!K:K,0))</f>
        <v>Steve Beaton</v>
      </c>
      <c r="O14" s="45"/>
      <c r="P14" s="40"/>
    </row>
    <row r="15" spans="1:16" x14ac:dyDescent="0.2">
      <c r="A15" s="40"/>
      <c r="B15" s="55">
        <v>14</v>
      </c>
      <c r="C15" s="56" t="str">
        <f t="shared" si="0"/>
        <v>Kevin Doets</v>
      </c>
      <c r="D15" s="40"/>
      <c r="E15" s="47">
        <v>8</v>
      </c>
      <c r="F15" s="67" t="str">
        <f t="shared" si="1"/>
        <v>(8) Rob Cross</v>
      </c>
      <c r="H15" s="40">
        <v>11</v>
      </c>
      <c r="I15" s="40" t="str">
        <f>INDEX(Exports!$B$5:$B$36,MATCH(Lists!$H15,Exports!$A$5:$A$36,0))</f>
        <v>Dave Chisnall</v>
      </c>
      <c r="J15" t="str">
        <f t="shared" si="3"/>
        <v>(11) Dave Chisnall</v>
      </c>
      <c r="L15" s="74">
        <v>12</v>
      </c>
      <c r="M15" t="str">
        <f>INDEX(Exports!$H:$H,MATCH(Lists!$L15,Exports!K:K,0))</f>
        <v>Keane Barry</v>
      </c>
      <c r="O15" s="45"/>
      <c r="P15" s="40"/>
    </row>
    <row r="16" spans="1:16" x14ac:dyDescent="0.2">
      <c r="A16" s="40"/>
      <c r="B16" s="55">
        <v>15</v>
      </c>
      <c r="C16" s="56" t="str">
        <f t="shared" si="0"/>
        <v>Matt Campbell</v>
      </c>
      <c r="D16" s="40"/>
      <c r="E16" s="47">
        <v>25</v>
      </c>
      <c r="F16" s="62" t="str">
        <f t="shared" si="1"/>
        <v>(25) Jose de Sousa</v>
      </c>
      <c r="H16" s="40">
        <v>12</v>
      </c>
      <c r="I16" s="40" t="str">
        <f>INDEX(Exports!$B$5:$B$36,MATCH(Lists!$H16,Exports!$A$5:$A$36,0))</f>
        <v>Dirk van Duijvenbode</v>
      </c>
      <c r="J16" t="str">
        <f t="shared" si="3"/>
        <v>(12) Dirk van Duijvenbode</v>
      </c>
      <c r="L16" s="74">
        <v>13</v>
      </c>
      <c r="M16" t="str">
        <f>INDEX(Exports!$H:$H,MATCH(Lists!$L16,Exports!K:K,0))</f>
        <v>Simon Whitlock</v>
      </c>
      <c r="O16" s="45"/>
      <c r="P16" s="40"/>
    </row>
    <row r="17" spans="1:16" x14ac:dyDescent="0.2">
      <c r="A17" s="40"/>
      <c r="B17" s="55">
        <v>16</v>
      </c>
      <c r="C17" s="56" t="str">
        <f t="shared" si="0"/>
        <v>Connor Scutt</v>
      </c>
      <c r="D17" s="40"/>
      <c r="E17" s="48"/>
      <c r="F17" s="68" t="str">
        <f t="shared" si="1"/>
        <v/>
      </c>
      <c r="H17" s="40">
        <v>13</v>
      </c>
      <c r="I17" s="40" t="str">
        <f>INDEX(Exports!$B$5:$B$36,MATCH(Lists!$H17,Exports!$A$5:$A$36,0))</f>
        <v>James Wade</v>
      </c>
      <c r="J17" t="str">
        <f t="shared" si="3"/>
        <v>(13) James Wade</v>
      </c>
      <c r="L17" s="74">
        <v>14</v>
      </c>
      <c r="M17" t="str">
        <f>INDEX(Exports!$H:$H,MATCH(Lists!$L17,Exports!K:K,0))</f>
        <v>Kevin Doets</v>
      </c>
      <c r="O17" s="45"/>
      <c r="P17" s="40"/>
    </row>
    <row r="18" spans="1:16" x14ac:dyDescent="0.2">
      <c r="A18" s="40"/>
      <c r="B18" s="55">
        <v>17</v>
      </c>
      <c r="C18" s="56" t="str">
        <f t="shared" si="0"/>
        <v>Martin Lukeman</v>
      </c>
      <c r="D18" s="40"/>
      <c r="E18" s="48"/>
      <c r="F18" s="68" t="str">
        <f t="shared" si="1"/>
        <v/>
      </c>
      <c r="H18" s="40">
        <v>14</v>
      </c>
      <c r="I18" s="40" t="str">
        <f>INDEX(Exports!$B$5:$B$36,MATCH(Lists!$H18,Exports!$A$5:$A$36,0))</f>
        <v>Joe Cullen</v>
      </c>
      <c r="J18" t="str">
        <f t="shared" si="3"/>
        <v>(14) Joe Cullen</v>
      </c>
      <c r="L18" s="74">
        <v>15</v>
      </c>
      <c r="M18" t="str">
        <f>INDEX(Exports!$H:$H,MATCH(Lists!$L18,Exports!K:K,0))</f>
        <v>Matt Campbell</v>
      </c>
      <c r="O18" s="45"/>
      <c r="P18" s="40"/>
    </row>
    <row r="19" spans="1:16" x14ac:dyDescent="0.2">
      <c r="A19" s="40"/>
      <c r="B19" s="55">
        <v>18</v>
      </c>
      <c r="C19" s="56" t="str">
        <f t="shared" si="0"/>
        <v>Mickey Mansell</v>
      </c>
      <c r="D19" s="40"/>
      <c r="E19" s="48"/>
      <c r="F19" s="68" t="str">
        <f t="shared" si="1"/>
        <v/>
      </c>
      <c r="H19" s="40">
        <v>15</v>
      </c>
      <c r="I19" s="40" t="str">
        <f>INDEX(Exports!$B$5:$B$36,MATCH(Lists!$H19,Exports!$A$5:$A$36,0))</f>
        <v>Dimitri Van den Bergh</v>
      </c>
      <c r="J19" t="str">
        <f t="shared" si="3"/>
        <v>(15) Dimitri Van den Bergh</v>
      </c>
      <c r="L19" s="74">
        <v>16</v>
      </c>
      <c r="M19" t="str">
        <f>INDEX(Exports!$H:$H,MATCH(Lists!$L19,Exports!K:K,0))</f>
        <v>Connor Scutt</v>
      </c>
      <c r="O19" s="45"/>
      <c r="P19" s="40"/>
    </row>
    <row r="20" spans="1:16" x14ac:dyDescent="0.2">
      <c r="A20" s="40"/>
      <c r="B20" s="55">
        <v>19</v>
      </c>
      <c r="C20" s="56" t="str">
        <f t="shared" si="0"/>
        <v>Dylan Slevin</v>
      </c>
      <c r="D20" s="40"/>
      <c r="E20" s="47">
        <v>9</v>
      </c>
      <c r="F20" s="64" t="str">
        <f t="shared" si="1"/>
        <v>(9) Jonny Clayton</v>
      </c>
      <c r="H20" s="40">
        <v>16</v>
      </c>
      <c r="I20" s="40" t="str">
        <f>INDEX(Exports!$B$5:$B$36,MATCH(Lists!$H20,Exports!$A$5:$A$36,0))</f>
        <v>Ross Smith</v>
      </c>
      <c r="J20" t="str">
        <f t="shared" ref="J20:J36" si="4">"("&amp;H20&amp;")"&amp;" "&amp;I20</f>
        <v>(16) Ross Smith</v>
      </c>
      <c r="L20" s="74">
        <v>17</v>
      </c>
      <c r="M20" t="str">
        <f>INDEX(Exports!$H:$H,MATCH(Lists!$L20,Exports!K:K,0))</f>
        <v>Martin Lukeman</v>
      </c>
      <c r="O20" s="45"/>
      <c r="P20" s="40"/>
    </row>
    <row r="21" spans="1:16" x14ac:dyDescent="0.2">
      <c r="A21" s="40"/>
      <c r="B21" s="55">
        <v>20</v>
      </c>
      <c r="C21" s="56" t="str">
        <f t="shared" si="0"/>
        <v>Steve Lennon</v>
      </c>
      <c r="D21" s="40"/>
      <c r="E21" s="47">
        <v>24</v>
      </c>
      <c r="F21" s="65" t="str">
        <f t="shared" si="1"/>
        <v>(24) Krzysztof Ratajski</v>
      </c>
      <c r="H21" s="40">
        <v>17</v>
      </c>
      <c r="I21" s="40" t="str">
        <f>INDEX(Exports!$B$5:$B$36,MATCH(Lists!$H21,Exports!$A$5:$A$36,0))</f>
        <v>Chris Dobey</v>
      </c>
      <c r="J21" t="str">
        <f t="shared" si="4"/>
        <v>(17) Chris Dobey</v>
      </c>
      <c r="L21" s="74">
        <v>18</v>
      </c>
      <c r="M21" t="str">
        <f>INDEX(Exports!$H:$H,MATCH(Lists!$L21,Exports!K:K,0))</f>
        <v>Mickey Mansell</v>
      </c>
      <c r="O21" s="45"/>
      <c r="P21" s="40"/>
    </row>
    <row r="22" spans="1:16" x14ac:dyDescent="0.2">
      <c r="A22" s="40"/>
      <c r="B22" s="55">
        <v>21</v>
      </c>
      <c r="C22" s="56" t="str">
        <f t="shared" si="0"/>
        <v>William O’Connor</v>
      </c>
      <c r="D22" s="40"/>
      <c r="E22" s="48"/>
      <c r="F22" s="68" t="str">
        <f t="shared" si="1"/>
        <v/>
      </c>
      <c r="H22" s="40">
        <v>18</v>
      </c>
      <c r="I22" s="40" t="str">
        <f>INDEX(Exports!$B$5:$B$36,MATCH(Lists!$H22,Exports!$A$5:$A$36,0))</f>
        <v>Stephen Bunting</v>
      </c>
      <c r="J22" t="str">
        <f t="shared" si="4"/>
        <v>(18) Stephen Bunting</v>
      </c>
      <c r="L22" s="74">
        <v>19</v>
      </c>
      <c r="M22" t="str">
        <f>INDEX(Exports!$H:$H,MATCH(Lists!$L22,Exports!K:K,0))</f>
        <v>Dylan Slevin</v>
      </c>
      <c r="O22" s="45"/>
      <c r="P22" s="40"/>
    </row>
    <row r="23" spans="1:16" x14ac:dyDescent="0.2">
      <c r="A23" s="40"/>
      <c r="B23" s="55">
        <v>22</v>
      </c>
      <c r="C23" s="56" t="str">
        <f t="shared" si="0"/>
        <v>Scott Williams</v>
      </c>
      <c r="D23" s="40"/>
      <c r="E23" s="48"/>
      <c r="F23" s="68" t="str">
        <f t="shared" si="1"/>
        <v/>
      </c>
      <c r="H23" s="40">
        <v>19</v>
      </c>
      <c r="I23" s="40" t="str">
        <f>INDEX(Exports!$B$5:$B$36,MATCH(Lists!$H23,Exports!$A$5:$A$36,0))</f>
        <v>Ryan Searle</v>
      </c>
      <c r="J23" t="str">
        <f t="shared" si="4"/>
        <v>(19) Ryan Searle</v>
      </c>
      <c r="L23" s="74">
        <v>20</v>
      </c>
      <c r="M23" t="str">
        <f>INDEX(Exports!$H:$H,MATCH(Lists!$L23,Exports!K:K,0))</f>
        <v>Steve Lennon</v>
      </c>
      <c r="O23" s="45"/>
      <c r="P23" s="40"/>
    </row>
    <row r="24" spans="1:16" x14ac:dyDescent="0.2">
      <c r="A24" s="40"/>
      <c r="B24" s="55">
        <v>23</v>
      </c>
      <c r="C24" s="56" t="str">
        <f t="shared" si="0"/>
        <v>Christian Kist</v>
      </c>
      <c r="D24" s="40"/>
      <c r="E24" s="48"/>
      <c r="F24" s="68" t="str">
        <f t="shared" si="1"/>
        <v/>
      </c>
      <c r="H24" s="40">
        <v>20</v>
      </c>
      <c r="I24" s="40" t="str">
        <f>INDEX(Exports!$B$5:$B$36,MATCH(Lists!$H24,Exports!$A$5:$A$36,0))</f>
        <v>Andrew Gilding</v>
      </c>
      <c r="J24" t="str">
        <f t="shared" si="4"/>
        <v>(20) Andrew Gilding</v>
      </c>
      <c r="L24" s="74">
        <v>21</v>
      </c>
      <c r="M24" t="str">
        <f>INDEX(Exports!$H:$H,MATCH(Lists!$L24,Exports!K:K,0))</f>
        <v>William O’Connor</v>
      </c>
      <c r="O24" s="45"/>
      <c r="P24" s="40"/>
    </row>
    <row r="25" spans="1:16" x14ac:dyDescent="0.2">
      <c r="A25" s="40"/>
      <c r="B25" s="55">
        <v>24</v>
      </c>
      <c r="C25" s="56" t="str">
        <f t="shared" si="0"/>
        <v>Ricky Evans</v>
      </c>
      <c r="D25" s="40"/>
      <c r="E25" s="47">
        <v>5</v>
      </c>
      <c r="F25" s="69" t="str">
        <f t="shared" si="1"/>
        <v>(5) Gerwyn Price</v>
      </c>
      <c r="H25" s="40">
        <v>21</v>
      </c>
      <c r="I25" s="40" t="str">
        <f>INDEX(Exports!$B$5:$B$36,MATCH(Lists!$H25,Exports!$A$5:$A$36,0))</f>
        <v>Gary Anderson</v>
      </c>
      <c r="J25" t="str">
        <f t="shared" si="4"/>
        <v>(21) Gary Anderson</v>
      </c>
      <c r="L25" s="74">
        <v>22</v>
      </c>
      <c r="M25" t="str">
        <f>INDEX(Exports!$H:$H,MATCH(Lists!$L25,Exports!K:K,0))</f>
        <v>Scott Williams</v>
      </c>
      <c r="O25" s="45"/>
      <c r="P25" s="40"/>
    </row>
    <row r="26" spans="1:16" x14ac:dyDescent="0.2">
      <c r="A26" s="40"/>
      <c r="B26" s="55">
        <v>25</v>
      </c>
      <c r="C26" s="56" t="str">
        <f t="shared" si="0"/>
        <v>Cameron Menzies</v>
      </c>
      <c r="D26" s="40"/>
      <c r="E26" s="47">
        <v>28</v>
      </c>
      <c r="F26" s="62" t="str">
        <f t="shared" si="1"/>
        <v>(28) Brendan Dolan</v>
      </c>
      <c r="H26" s="40">
        <v>22</v>
      </c>
      <c r="I26" s="40" t="str">
        <f>INDEX(Exports!$B$5:$B$36,MATCH(Lists!$H26,Exports!$A$5:$A$36,0))</f>
        <v>Gabriel Clemens</v>
      </c>
      <c r="J26" t="str">
        <f t="shared" si="4"/>
        <v>(22) Gabriel Clemens</v>
      </c>
      <c r="L26" s="74">
        <v>23</v>
      </c>
      <c r="M26" t="str">
        <f>INDEX(Exports!$H:$H,MATCH(Lists!$L26,Exports!K:K,0))</f>
        <v>Christian Kist</v>
      </c>
      <c r="O26" s="45"/>
      <c r="P26" s="40"/>
    </row>
    <row r="27" spans="1:16" x14ac:dyDescent="0.2">
      <c r="A27" s="40"/>
      <c r="B27" s="55">
        <v>26</v>
      </c>
      <c r="C27" s="56" t="str">
        <f t="shared" si="0"/>
        <v>Lee Evans</v>
      </c>
      <c r="D27" s="40"/>
      <c r="E27" s="48"/>
      <c r="F27" s="68" t="str">
        <f t="shared" si="1"/>
        <v/>
      </c>
      <c r="H27" s="40">
        <v>23</v>
      </c>
      <c r="I27" s="40" t="str">
        <f>INDEX(Exports!$B$5:$B$36,MATCH(Lists!$H27,Exports!$A$5:$A$36,0))</f>
        <v>Josh Rock</v>
      </c>
      <c r="J27" t="str">
        <f t="shared" si="4"/>
        <v>(23) Josh Rock</v>
      </c>
      <c r="L27" s="74">
        <v>24</v>
      </c>
      <c r="M27" t="str">
        <f>INDEX(Exports!$H:$H,MATCH(Lists!$L27,Exports!K:K,0))</f>
        <v>Ricky Evans</v>
      </c>
      <c r="O27" s="45"/>
      <c r="P27" s="40"/>
    </row>
    <row r="28" spans="1:16" x14ac:dyDescent="0.2">
      <c r="A28" s="40"/>
      <c r="B28" s="55">
        <v>27</v>
      </c>
      <c r="C28" s="56" t="str">
        <f t="shared" si="0"/>
        <v>Ritchie Edhouse</v>
      </c>
      <c r="D28" s="40"/>
      <c r="E28" s="48"/>
      <c r="F28" s="68" t="str">
        <f t="shared" si="1"/>
        <v/>
      </c>
      <c r="H28" s="40">
        <v>24</v>
      </c>
      <c r="I28" s="40" t="str">
        <f>INDEX(Exports!$B$5:$B$36,MATCH(Lists!$H28,Exports!$A$5:$A$36,0))</f>
        <v>Krzysztof Ratajski</v>
      </c>
      <c r="J28" t="str">
        <f t="shared" si="4"/>
        <v>(24) Krzysztof Ratajski</v>
      </c>
      <c r="L28" s="74">
        <v>25</v>
      </c>
      <c r="M28" t="str">
        <f>INDEX(Exports!$H:$H,MATCH(Lists!$L28,Exports!K:K,0))</f>
        <v>Cameron Menzies</v>
      </c>
      <c r="O28" s="45"/>
      <c r="P28" s="40"/>
    </row>
    <row r="29" spans="1:16" x14ac:dyDescent="0.2">
      <c r="A29" s="40"/>
      <c r="B29" s="55">
        <v>28</v>
      </c>
      <c r="C29" s="56" t="str">
        <f t="shared" si="0"/>
        <v>Jermaine Wattimena</v>
      </c>
      <c r="D29" s="40"/>
      <c r="E29" s="48"/>
      <c r="F29" s="68" t="str">
        <f t="shared" si="1"/>
        <v/>
      </c>
      <c r="H29" s="40">
        <v>25</v>
      </c>
      <c r="I29" s="40" t="str">
        <f>INDEX(Exports!$B$5:$B$36,MATCH(Lists!$H29,Exports!$A$5:$A$36,0))</f>
        <v>Jose de Sousa</v>
      </c>
      <c r="J29" t="str">
        <f t="shared" si="4"/>
        <v>(25) Jose de Sousa</v>
      </c>
      <c r="L29" s="74">
        <v>26</v>
      </c>
      <c r="M29" t="str">
        <f>INDEX(Exports!$H:$H,MATCH(Lists!$L29,Exports!K:K,0))</f>
        <v>Lee Evans</v>
      </c>
      <c r="O29" s="45"/>
      <c r="P29" s="40"/>
    </row>
    <row r="30" spans="1:16" x14ac:dyDescent="0.2">
      <c r="A30" s="40"/>
      <c r="B30" s="55">
        <v>29</v>
      </c>
      <c r="C30" s="56" t="str">
        <f t="shared" si="0"/>
        <v>Jules van Dongen</v>
      </c>
      <c r="D30" s="40"/>
      <c r="E30" s="47">
        <v>12</v>
      </c>
      <c r="F30" s="64" t="str">
        <f t="shared" si="1"/>
        <v>(12) Dirk van Duijvenbode</v>
      </c>
      <c r="H30" s="40">
        <v>26</v>
      </c>
      <c r="I30" s="40" t="str">
        <f>INDEX(Exports!$B$5:$B$36,MATCH(Lists!$H30,Exports!$A$5:$A$36,0))</f>
        <v>Martin Schindler</v>
      </c>
      <c r="J30" t="str">
        <f t="shared" si="4"/>
        <v>(26) Martin Schindler</v>
      </c>
      <c r="L30" s="74">
        <v>27</v>
      </c>
      <c r="M30" t="str">
        <f>INDEX(Exports!$H:$H,MATCH(Lists!$L30,Exports!K:K,0))</f>
        <v>Ritchie Edhouse</v>
      </c>
      <c r="O30" s="45"/>
      <c r="P30" s="40"/>
    </row>
    <row r="31" spans="1:16" x14ac:dyDescent="0.2">
      <c r="A31" s="40"/>
      <c r="B31" s="55">
        <v>30</v>
      </c>
      <c r="C31" s="56" t="str">
        <f t="shared" si="0"/>
        <v>Jamie Hughes</v>
      </c>
      <c r="D31" s="40"/>
      <c r="E31" s="47">
        <v>21</v>
      </c>
      <c r="F31" s="70" t="str">
        <f t="shared" si="1"/>
        <v>(21) Gary Anderson</v>
      </c>
      <c r="H31" s="40">
        <v>27</v>
      </c>
      <c r="I31" s="40" t="str">
        <f>INDEX(Exports!$B$5:$B$36,MATCH(Lists!$H31,Exports!$A$5:$A$36,0))</f>
        <v>Daryl Gurney</v>
      </c>
      <c r="J31" t="str">
        <f t="shared" si="4"/>
        <v>(27) Daryl Gurney</v>
      </c>
      <c r="L31" s="74">
        <v>28</v>
      </c>
      <c r="M31" t="str">
        <f>INDEX(Exports!$H:$H,MATCH(Lists!$L31,Exports!K:K,0))</f>
        <v>Jermaine Wattimena</v>
      </c>
      <c r="O31" s="45"/>
      <c r="P31" s="40"/>
    </row>
    <row r="32" spans="1:16" x14ac:dyDescent="0.2">
      <c r="A32" s="40"/>
      <c r="B32" s="55">
        <v>31</v>
      </c>
      <c r="C32" s="56" t="str">
        <f t="shared" si="0"/>
        <v>Niels Zonneveld</v>
      </c>
      <c r="D32" s="40"/>
      <c r="E32" s="48"/>
      <c r="F32" s="68" t="str">
        <f t="shared" si="1"/>
        <v/>
      </c>
      <c r="H32" s="40">
        <v>28</v>
      </c>
      <c r="I32" s="40" t="str">
        <f>INDEX(Exports!$B$5:$B$36,MATCH(Lists!$H32,Exports!$A$5:$A$36,0))</f>
        <v>Brendan Dolan</v>
      </c>
      <c r="J32" t="str">
        <f t="shared" si="4"/>
        <v>(28) Brendan Dolan</v>
      </c>
      <c r="L32" s="74">
        <v>29</v>
      </c>
      <c r="M32" t="str">
        <f>INDEX(Exports!$H:$H,MATCH(Lists!$L32,Exports!K:K,0))</f>
        <v>Jules van Dongen</v>
      </c>
      <c r="O32" s="45"/>
      <c r="P32" s="40"/>
    </row>
    <row r="33" spans="1:16" x14ac:dyDescent="0.2">
      <c r="A33" s="40"/>
      <c r="B33" s="55">
        <v>32</v>
      </c>
      <c r="C33" s="56" t="str">
        <f t="shared" si="0"/>
        <v>Keegan Brown</v>
      </c>
      <c r="D33" s="40"/>
      <c r="E33" s="48"/>
      <c r="F33" s="68" t="str">
        <f t="shared" si="1"/>
        <v/>
      </c>
      <c r="H33" s="40">
        <v>29</v>
      </c>
      <c r="I33" s="40" t="str">
        <f>INDEX(Exports!$B$5:$B$36,MATCH(Lists!$H33,Exports!$A$5:$A$36,0))</f>
        <v>Raymond van Barneveld</v>
      </c>
      <c r="J33" t="str">
        <f t="shared" si="4"/>
        <v>(29) Raymond van Barneveld</v>
      </c>
      <c r="L33" s="74">
        <v>30</v>
      </c>
      <c r="M33" t="str">
        <f>INDEX(Exports!$H:$H,MATCH(Lists!$L33,Exports!K:K,0))</f>
        <v>Jamie Hughes</v>
      </c>
      <c r="O33" s="45"/>
      <c r="P33" s="40"/>
    </row>
    <row r="34" spans="1:16" x14ac:dyDescent="0.2">
      <c r="A34" s="40"/>
      <c r="B34" s="55">
        <v>33</v>
      </c>
      <c r="C34" s="59" t="s">
        <v>161</v>
      </c>
      <c r="D34" s="40"/>
      <c r="E34" s="48"/>
      <c r="F34" s="68" t="str">
        <f t="shared" si="1"/>
        <v/>
      </c>
      <c r="H34" s="40">
        <v>30</v>
      </c>
      <c r="I34" s="40" t="str">
        <f>INDEX(Exports!$B$5:$B$36,MATCH(Lists!$H34,Exports!$A$5:$A$36,0))</f>
        <v>Callan Rydz</v>
      </c>
      <c r="J34" t="str">
        <f t="shared" si="4"/>
        <v>(30) Callan Rydz</v>
      </c>
      <c r="L34" s="74">
        <v>31</v>
      </c>
      <c r="M34" t="str">
        <f>INDEX(Exports!$H:$H,MATCH(Lists!$L34,Exports!K:K,0))</f>
        <v>Niels Zonneveld</v>
      </c>
      <c r="O34" s="45"/>
      <c r="P34" s="40"/>
    </row>
    <row r="35" spans="1:16" x14ac:dyDescent="0.2">
      <c r="A35" s="40"/>
      <c r="B35" s="55">
        <v>34</v>
      </c>
      <c r="C35" s="59" t="s">
        <v>167</v>
      </c>
      <c r="D35" s="40"/>
      <c r="E35" s="47">
        <v>4</v>
      </c>
      <c r="F35" s="69" t="str">
        <f t="shared" si="1"/>
        <v>(4) Peter Wright</v>
      </c>
      <c r="H35" s="40">
        <v>31</v>
      </c>
      <c r="I35" s="40" t="str">
        <f>INDEX(Exports!$B$5:$B$36,MATCH(Lists!$H35,Exports!$A$5:$A$36,0))</f>
        <v>Kim Huybrechts</v>
      </c>
      <c r="J35" t="str">
        <f t="shared" si="4"/>
        <v>(31) Kim Huybrechts</v>
      </c>
      <c r="L35" s="74">
        <v>32</v>
      </c>
      <c r="M35" t="str">
        <f>INDEX(Exports!$H:$H,MATCH(Lists!$L35,Exports!K:K,0))</f>
        <v>Keegan Brown</v>
      </c>
      <c r="O35" s="45"/>
      <c r="P35" s="40"/>
    </row>
    <row r="36" spans="1:16" x14ac:dyDescent="0.2">
      <c r="A36" s="40"/>
      <c r="B36" s="55">
        <v>35</v>
      </c>
      <c r="C36" s="59" t="s">
        <v>95</v>
      </c>
      <c r="D36" s="40"/>
      <c r="E36" s="47">
        <v>29</v>
      </c>
      <c r="F36" s="62" t="str">
        <f t="shared" si="1"/>
        <v>(29) Raymond van Barneveld</v>
      </c>
      <c r="H36" s="40">
        <v>32</v>
      </c>
      <c r="I36" s="40" t="str">
        <f>INDEX(Exports!$B$5:$B$36,MATCH(Lists!$H36,Exports!$A$5:$A$36,0))</f>
        <v>Madars Razma</v>
      </c>
      <c r="J36" t="str">
        <f t="shared" si="4"/>
        <v>(32) Madars Razma</v>
      </c>
      <c r="L36" s="74"/>
      <c r="O36" s="45"/>
      <c r="P36" s="40"/>
    </row>
    <row r="37" spans="1:16" x14ac:dyDescent="0.2">
      <c r="A37" s="40"/>
      <c r="B37" s="55">
        <v>36</v>
      </c>
      <c r="C37" s="59" t="s">
        <v>64</v>
      </c>
      <c r="D37" s="40"/>
      <c r="E37" s="48"/>
      <c r="F37" s="68" t="str">
        <f t="shared" ref="F37:F68" si="5">IFERROR(INDEX(lstTop32,MATCH($E37,$H$5:$H$36,0)),"")</f>
        <v/>
      </c>
      <c r="L37" s="74"/>
      <c r="O37" s="45"/>
      <c r="P37" s="40"/>
    </row>
    <row r="38" spans="1:16" x14ac:dyDescent="0.2">
      <c r="A38" s="40"/>
      <c r="B38" s="55">
        <v>37</v>
      </c>
      <c r="C38" s="59" t="s">
        <v>90</v>
      </c>
      <c r="D38" s="40"/>
      <c r="E38" s="48"/>
      <c r="F38" s="68" t="str">
        <f t="shared" si="5"/>
        <v/>
      </c>
      <c r="L38" s="74"/>
      <c r="O38" s="45"/>
      <c r="P38" s="40"/>
    </row>
    <row r="39" spans="1:16" x14ac:dyDescent="0.2">
      <c r="A39" s="40"/>
      <c r="B39" s="55">
        <v>38</v>
      </c>
      <c r="C39" s="59" t="s">
        <v>97</v>
      </c>
      <c r="D39" s="40"/>
      <c r="E39" s="48"/>
      <c r="F39" s="68" t="str">
        <f t="shared" si="5"/>
        <v/>
      </c>
      <c r="L39" s="74"/>
      <c r="O39" s="45"/>
      <c r="P39" s="40"/>
    </row>
    <row r="40" spans="1:16" x14ac:dyDescent="0.2">
      <c r="A40" s="40"/>
      <c r="B40" s="55">
        <v>39</v>
      </c>
      <c r="C40" s="59" t="s">
        <v>168</v>
      </c>
      <c r="D40" s="40"/>
      <c r="E40" s="47">
        <v>13</v>
      </c>
      <c r="F40" s="64" t="str">
        <f t="shared" si="5"/>
        <v>(13) James Wade</v>
      </c>
      <c r="L40" s="74"/>
      <c r="O40" s="45"/>
      <c r="P40" s="40"/>
    </row>
    <row r="41" spans="1:16" x14ac:dyDescent="0.2">
      <c r="A41" s="40"/>
      <c r="B41" s="55">
        <v>40</v>
      </c>
      <c r="C41" s="59" t="s">
        <v>96</v>
      </c>
      <c r="D41" s="40"/>
      <c r="E41" s="47">
        <v>20</v>
      </c>
      <c r="F41" s="70" t="str">
        <f t="shared" si="5"/>
        <v>(20) Andrew Gilding</v>
      </c>
      <c r="L41" s="74"/>
      <c r="O41" s="45"/>
      <c r="P41" s="40"/>
    </row>
    <row r="42" spans="1:16" x14ac:dyDescent="0.2">
      <c r="A42" s="40"/>
      <c r="B42" s="55">
        <v>41</v>
      </c>
      <c r="C42" s="59" t="s">
        <v>89</v>
      </c>
      <c r="D42" s="40"/>
      <c r="E42" s="48"/>
      <c r="F42" s="68" t="str">
        <f t="shared" si="5"/>
        <v/>
      </c>
      <c r="L42" s="74"/>
      <c r="O42" s="45"/>
      <c r="P42" s="40"/>
    </row>
    <row r="43" spans="1:16" x14ac:dyDescent="0.2">
      <c r="A43" s="40"/>
      <c r="B43" s="55">
        <v>42</v>
      </c>
      <c r="C43" s="59" t="s">
        <v>251</v>
      </c>
      <c r="D43" s="40"/>
      <c r="E43" s="48"/>
      <c r="F43" s="68" t="str">
        <f t="shared" si="5"/>
        <v/>
      </c>
      <c r="L43" s="74"/>
      <c r="O43" s="45"/>
      <c r="P43" s="40"/>
    </row>
    <row r="44" spans="1:16" x14ac:dyDescent="0.2">
      <c r="A44" s="40"/>
      <c r="B44" s="55">
        <v>43</v>
      </c>
      <c r="C44" s="59" t="s">
        <v>164</v>
      </c>
      <c r="D44" s="40"/>
      <c r="E44" s="48"/>
      <c r="F44" t="str">
        <f t="shared" si="5"/>
        <v/>
      </c>
      <c r="L44" s="74"/>
      <c r="O44" s="45"/>
      <c r="P44" s="40"/>
    </row>
    <row r="45" spans="1:16" x14ac:dyDescent="0.2">
      <c r="A45" s="40"/>
      <c r="B45" s="55">
        <v>44</v>
      </c>
      <c r="C45" s="59" t="s">
        <v>91</v>
      </c>
      <c r="D45" s="40"/>
      <c r="E45" s="48"/>
      <c r="F45" s="66" t="str">
        <f t="shared" si="5"/>
        <v/>
      </c>
      <c r="L45" s="74"/>
      <c r="O45" s="45"/>
      <c r="P45" s="40"/>
    </row>
    <row r="46" spans="1:16" x14ac:dyDescent="0.2">
      <c r="A46" s="40"/>
      <c r="B46" s="55">
        <v>45</v>
      </c>
      <c r="C46" s="59" t="s">
        <v>163</v>
      </c>
      <c r="D46" s="40"/>
      <c r="E46" s="48"/>
      <c r="F46" s="4" t="str">
        <f t="shared" si="5"/>
        <v/>
      </c>
      <c r="L46" s="74"/>
      <c r="O46" s="45"/>
      <c r="P46" s="40"/>
    </row>
    <row r="47" spans="1:16" x14ac:dyDescent="0.2">
      <c r="A47" s="40"/>
      <c r="B47" s="55">
        <v>46</v>
      </c>
      <c r="C47" s="59" t="s">
        <v>162</v>
      </c>
      <c r="D47" s="40"/>
      <c r="E47" s="47">
        <v>2</v>
      </c>
      <c r="F47" s="69" t="str">
        <f t="shared" si="5"/>
        <v>(2) Michael van Gerwen</v>
      </c>
      <c r="L47" s="74"/>
      <c r="O47" s="45"/>
      <c r="P47" s="40"/>
    </row>
    <row r="48" spans="1:16" x14ac:dyDescent="0.2">
      <c r="A48" s="40"/>
      <c r="B48" s="55">
        <v>47</v>
      </c>
      <c r="C48" s="59" t="s">
        <v>66</v>
      </c>
      <c r="D48" s="40"/>
      <c r="E48" s="47">
        <v>31</v>
      </c>
      <c r="F48" s="62" t="str">
        <f t="shared" si="5"/>
        <v>(31) Kim Huybrechts</v>
      </c>
      <c r="L48" s="74"/>
      <c r="O48" s="45"/>
      <c r="P48" s="40"/>
    </row>
    <row r="49" spans="1:16" x14ac:dyDescent="0.2">
      <c r="A49" s="40"/>
      <c r="B49" s="55">
        <v>48</v>
      </c>
      <c r="C49" s="59" t="s">
        <v>92</v>
      </c>
      <c r="D49" s="40"/>
      <c r="E49" s="48"/>
      <c r="F49" s="63" t="str">
        <f t="shared" si="5"/>
        <v/>
      </c>
      <c r="L49" s="74"/>
      <c r="O49" s="45"/>
      <c r="P49" s="40"/>
    </row>
    <row r="50" spans="1:16" x14ac:dyDescent="0.2">
      <c r="A50" s="40"/>
      <c r="B50" s="55">
        <v>49</v>
      </c>
      <c r="C50" s="59" t="s">
        <v>250</v>
      </c>
      <c r="D50" s="40"/>
      <c r="E50" s="48"/>
      <c r="F50" s="63" t="str">
        <f t="shared" si="5"/>
        <v/>
      </c>
      <c r="L50" s="74"/>
      <c r="O50" s="45"/>
      <c r="P50" s="40"/>
    </row>
    <row r="51" spans="1:16" x14ac:dyDescent="0.2">
      <c r="A51" s="40"/>
      <c r="B51" s="55">
        <v>50</v>
      </c>
      <c r="C51" s="59" t="s">
        <v>99</v>
      </c>
      <c r="D51" s="40"/>
      <c r="E51" s="48"/>
      <c r="F51" s="63" t="str">
        <f t="shared" si="5"/>
        <v/>
      </c>
      <c r="L51" s="74"/>
      <c r="O51" s="45"/>
      <c r="P51" s="40"/>
    </row>
    <row r="52" spans="1:16" x14ac:dyDescent="0.2">
      <c r="A52" s="40"/>
      <c r="B52" s="55">
        <v>51</v>
      </c>
      <c r="C52" s="59" t="s">
        <v>165</v>
      </c>
      <c r="D52" s="40"/>
      <c r="E52" s="47">
        <v>15</v>
      </c>
      <c r="F52" s="64" t="str">
        <f t="shared" si="5"/>
        <v>(15) Dimitri Van den Bergh</v>
      </c>
      <c r="L52" s="74"/>
      <c r="O52" s="45"/>
      <c r="P52" s="40"/>
    </row>
    <row r="53" spans="1:16" x14ac:dyDescent="0.2">
      <c r="A53" s="40"/>
      <c r="B53" s="55">
        <v>52</v>
      </c>
      <c r="C53" s="59" t="s">
        <v>98</v>
      </c>
      <c r="D53" s="40"/>
      <c r="E53" s="47">
        <v>18</v>
      </c>
      <c r="F53" s="65" t="str">
        <f t="shared" si="5"/>
        <v>(18) Stephen Bunting</v>
      </c>
      <c r="L53" s="74"/>
      <c r="O53" s="45"/>
      <c r="P53" s="40"/>
    </row>
    <row r="54" spans="1:16" x14ac:dyDescent="0.2">
      <c r="A54" s="40"/>
      <c r="B54" s="55">
        <v>53</v>
      </c>
      <c r="C54" s="59" t="s">
        <v>158</v>
      </c>
      <c r="D54" s="40"/>
      <c r="E54" s="48"/>
      <c r="F54" s="66" t="str">
        <f t="shared" si="5"/>
        <v/>
      </c>
      <c r="L54" s="74"/>
      <c r="O54" s="45"/>
      <c r="P54" s="40"/>
    </row>
    <row r="55" spans="1:16" x14ac:dyDescent="0.2">
      <c r="A55" s="40"/>
      <c r="B55" s="55">
        <v>54</v>
      </c>
      <c r="C55" s="59" t="s">
        <v>160</v>
      </c>
      <c r="D55" s="40"/>
      <c r="E55" s="48"/>
      <c r="F55" s="66" t="str">
        <f t="shared" si="5"/>
        <v/>
      </c>
      <c r="L55" s="74"/>
      <c r="O55" s="45"/>
      <c r="P55" s="40"/>
    </row>
    <row r="56" spans="1:16" x14ac:dyDescent="0.2">
      <c r="A56" s="40"/>
      <c r="B56" s="55">
        <v>55</v>
      </c>
      <c r="C56" s="59" t="s">
        <v>253</v>
      </c>
      <c r="D56" s="40"/>
      <c r="E56" s="48"/>
      <c r="F56" s="66" t="str">
        <f t="shared" si="5"/>
        <v/>
      </c>
      <c r="L56" s="74"/>
      <c r="O56" s="45"/>
      <c r="P56" s="40"/>
    </row>
    <row r="57" spans="1:16" x14ac:dyDescent="0.2">
      <c r="A57" s="40"/>
      <c r="B57" s="55">
        <v>56</v>
      </c>
      <c r="C57" s="59" t="s">
        <v>94</v>
      </c>
      <c r="D57" s="40"/>
      <c r="E57" s="47">
        <v>7</v>
      </c>
      <c r="F57" s="67" t="str">
        <f t="shared" si="5"/>
        <v>(7) Danny Noppert</v>
      </c>
      <c r="L57" s="74"/>
      <c r="O57" s="45"/>
      <c r="P57" s="40"/>
    </row>
    <row r="58" spans="1:16" x14ac:dyDescent="0.2">
      <c r="A58" s="40"/>
      <c r="B58" s="55">
        <v>57</v>
      </c>
      <c r="C58" s="59" t="s">
        <v>159</v>
      </c>
      <c r="D58" s="40"/>
      <c r="E58" s="47">
        <v>26</v>
      </c>
      <c r="F58" s="62" t="str">
        <f t="shared" si="5"/>
        <v>(26) Martin Schindler</v>
      </c>
      <c r="L58" s="74"/>
      <c r="O58" s="45"/>
      <c r="P58" s="40"/>
    </row>
    <row r="59" spans="1:16" x14ac:dyDescent="0.2">
      <c r="A59" s="40"/>
      <c r="B59" s="55">
        <v>58</v>
      </c>
      <c r="C59" s="59" t="s">
        <v>169</v>
      </c>
      <c r="D59" s="40"/>
      <c r="E59" s="48"/>
      <c r="F59" s="68" t="str">
        <f t="shared" si="5"/>
        <v/>
      </c>
      <c r="L59" s="74"/>
      <c r="O59" s="45"/>
      <c r="P59" s="40"/>
    </row>
    <row r="60" spans="1:16" x14ac:dyDescent="0.2">
      <c r="A60" s="40"/>
      <c r="B60" s="55">
        <v>59</v>
      </c>
      <c r="C60" s="59" t="s">
        <v>166</v>
      </c>
      <c r="D60" s="40"/>
      <c r="E60" s="48"/>
      <c r="F60" s="68" t="str">
        <f t="shared" si="5"/>
        <v/>
      </c>
      <c r="L60" s="74"/>
      <c r="O60" s="45"/>
      <c r="P60" s="40"/>
    </row>
    <row r="61" spans="1:16" x14ac:dyDescent="0.2">
      <c r="A61" s="40"/>
      <c r="B61" s="55">
        <v>60</v>
      </c>
      <c r="C61" s="59" t="s">
        <v>93</v>
      </c>
      <c r="D61" s="40"/>
      <c r="E61" s="48"/>
      <c r="F61" s="68" t="str">
        <f t="shared" si="5"/>
        <v/>
      </c>
      <c r="L61" s="74"/>
      <c r="O61" s="45"/>
      <c r="P61" s="40"/>
    </row>
    <row r="62" spans="1:16" x14ac:dyDescent="0.2">
      <c r="A62" s="40"/>
      <c r="B62" s="55">
        <v>61</v>
      </c>
      <c r="C62" s="59" t="s">
        <v>65</v>
      </c>
      <c r="D62" s="40"/>
      <c r="E62" s="47">
        <v>10</v>
      </c>
      <c r="F62" s="64" t="str">
        <f t="shared" si="5"/>
        <v>(10) Damon Heta</v>
      </c>
      <c r="L62" s="74"/>
      <c r="O62" s="45"/>
      <c r="P62" s="40"/>
    </row>
    <row r="63" spans="1:16" x14ac:dyDescent="0.2">
      <c r="A63" s="40"/>
      <c r="B63" s="55">
        <v>62</v>
      </c>
      <c r="C63" s="59" t="s">
        <v>252</v>
      </c>
      <c r="D63" s="40"/>
      <c r="E63" s="47">
        <v>23</v>
      </c>
      <c r="F63" s="65" t="str">
        <f t="shared" si="5"/>
        <v>(23) Josh Rock</v>
      </c>
      <c r="L63" s="74"/>
      <c r="O63" s="45"/>
      <c r="P63" s="40"/>
    </row>
    <row r="64" spans="1:16" x14ac:dyDescent="0.2">
      <c r="A64" s="40"/>
      <c r="B64" s="55">
        <v>63</v>
      </c>
      <c r="C64" s="59" t="s">
        <v>59</v>
      </c>
      <c r="D64" s="40"/>
      <c r="E64" s="48"/>
      <c r="F64" s="68" t="str">
        <f t="shared" si="5"/>
        <v/>
      </c>
      <c r="L64" s="74"/>
      <c r="O64" s="45"/>
      <c r="P64" s="40"/>
    </row>
    <row r="65" spans="1:16" ht="13.5" thickBot="1" x14ac:dyDescent="0.25">
      <c r="A65" s="40"/>
      <c r="B65" s="57">
        <v>64</v>
      </c>
      <c r="C65" s="90" t="s">
        <v>254</v>
      </c>
      <c r="D65" s="40"/>
      <c r="E65" s="48"/>
      <c r="F65" s="68" t="str">
        <f t="shared" si="5"/>
        <v/>
      </c>
      <c r="L65" s="74"/>
      <c r="O65" s="45"/>
      <c r="P65" s="40"/>
    </row>
    <row r="66" spans="1:16" ht="13.5" thickTop="1" x14ac:dyDescent="0.2">
      <c r="A66" s="40"/>
      <c r="B66" s="52"/>
      <c r="C66" s="52"/>
      <c r="D66" s="40"/>
      <c r="E66" s="48"/>
      <c r="F66" s="68" t="str">
        <f t="shared" si="5"/>
        <v/>
      </c>
      <c r="L66" s="74"/>
      <c r="O66" s="45"/>
      <c r="P66" s="40"/>
    </row>
    <row r="67" spans="1:16" x14ac:dyDescent="0.2">
      <c r="A67" s="40"/>
      <c r="B67" s="52"/>
      <c r="C67" s="52"/>
      <c r="D67" s="40"/>
      <c r="E67" s="47">
        <v>6</v>
      </c>
      <c r="F67" s="69" t="str">
        <f t="shared" si="5"/>
        <v>(6) Nathan Aspinall</v>
      </c>
      <c r="L67" s="74"/>
      <c r="O67" s="45"/>
      <c r="P67" s="40"/>
    </row>
    <row r="68" spans="1:16" x14ac:dyDescent="0.2">
      <c r="A68" s="40"/>
      <c r="B68" s="52"/>
      <c r="C68" s="52"/>
      <c r="D68" s="40"/>
      <c r="E68" s="47">
        <v>27</v>
      </c>
      <c r="F68" s="62" t="str">
        <f t="shared" si="5"/>
        <v>(27) Daryl Gurney</v>
      </c>
      <c r="L68" s="74"/>
      <c r="O68" s="45"/>
      <c r="P68" s="40"/>
    </row>
    <row r="69" spans="1:16" x14ac:dyDescent="0.2">
      <c r="A69" s="40"/>
      <c r="B69" s="52"/>
      <c r="C69" s="52"/>
      <c r="D69" s="40"/>
      <c r="E69" s="48"/>
      <c r="F69" s="68" t="str">
        <f t="shared" ref="F69:F86" si="6">IFERROR(INDEX(lstTop32,MATCH($E69,$H$5:$H$36,0)),"")</f>
        <v/>
      </c>
      <c r="L69" s="74"/>
      <c r="O69" s="45"/>
      <c r="P69" s="40"/>
    </row>
    <row r="70" spans="1:16" x14ac:dyDescent="0.2">
      <c r="A70" s="40"/>
      <c r="B70" s="52"/>
      <c r="C70" s="52"/>
      <c r="D70" s="40"/>
      <c r="E70" s="48"/>
      <c r="F70" s="68" t="str">
        <f t="shared" si="6"/>
        <v/>
      </c>
      <c r="L70" s="74"/>
      <c r="O70" s="45"/>
      <c r="P70" s="40"/>
    </row>
    <row r="71" spans="1:16" x14ac:dyDescent="0.2">
      <c r="A71" s="40"/>
      <c r="B71" s="52"/>
      <c r="C71" s="52"/>
      <c r="D71" s="40"/>
      <c r="E71" s="48"/>
      <c r="F71" s="68" t="str">
        <f t="shared" si="6"/>
        <v/>
      </c>
      <c r="L71" s="74"/>
      <c r="O71" s="45"/>
      <c r="P71" s="40"/>
    </row>
    <row r="72" spans="1:16" x14ac:dyDescent="0.2">
      <c r="A72" s="40"/>
      <c r="B72" s="52"/>
      <c r="C72" s="52"/>
      <c r="D72" s="40"/>
      <c r="E72" s="47">
        <v>11</v>
      </c>
      <c r="F72" s="64" t="str">
        <f t="shared" si="6"/>
        <v>(11) Dave Chisnall</v>
      </c>
      <c r="L72" s="74"/>
      <c r="O72" s="45"/>
      <c r="P72" s="40"/>
    </row>
    <row r="73" spans="1:16" x14ac:dyDescent="0.2">
      <c r="A73" s="40"/>
      <c r="B73" s="52"/>
      <c r="C73" s="52"/>
      <c r="D73" s="40"/>
      <c r="E73" s="47">
        <v>22</v>
      </c>
      <c r="F73" s="70" t="str">
        <f t="shared" si="6"/>
        <v>(22) Gabriel Clemens</v>
      </c>
      <c r="L73" s="74"/>
      <c r="O73" s="45"/>
      <c r="P73" s="40"/>
    </row>
    <row r="74" spans="1:16" x14ac:dyDescent="0.2">
      <c r="A74" s="40"/>
      <c r="B74" s="52"/>
      <c r="C74" s="52"/>
      <c r="D74" s="40"/>
      <c r="E74" s="48"/>
      <c r="F74" s="68" t="str">
        <f t="shared" si="6"/>
        <v/>
      </c>
      <c r="L74" s="74"/>
      <c r="O74" s="45"/>
      <c r="P74" s="40"/>
    </row>
    <row r="75" spans="1:16" x14ac:dyDescent="0.2">
      <c r="A75" s="40"/>
      <c r="B75" s="52"/>
      <c r="C75" s="52"/>
      <c r="D75" s="40"/>
      <c r="E75" s="48"/>
      <c r="F75" s="68" t="str">
        <f t="shared" si="6"/>
        <v/>
      </c>
      <c r="L75" s="74"/>
      <c r="O75" s="45"/>
      <c r="P75" s="40"/>
    </row>
    <row r="76" spans="1:16" x14ac:dyDescent="0.2">
      <c r="A76" s="40"/>
      <c r="B76" s="52"/>
      <c r="C76" s="52"/>
      <c r="D76" s="40"/>
      <c r="E76" s="48"/>
      <c r="F76" s="68" t="str">
        <f t="shared" si="6"/>
        <v/>
      </c>
      <c r="L76" s="74"/>
      <c r="O76" s="45"/>
      <c r="P76" s="40"/>
    </row>
    <row r="77" spans="1:16" x14ac:dyDescent="0.2">
      <c r="A77" s="40"/>
      <c r="B77" s="52"/>
      <c r="C77" s="52"/>
      <c r="D77" s="40"/>
      <c r="E77" s="47">
        <v>3</v>
      </c>
      <c r="F77" s="69" t="str">
        <f t="shared" si="6"/>
        <v>(3) Luke Humphries</v>
      </c>
      <c r="L77" s="74"/>
      <c r="O77" s="45"/>
      <c r="P77" s="40"/>
    </row>
    <row r="78" spans="1:16" x14ac:dyDescent="0.2">
      <c r="A78" s="40"/>
      <c r="B78" s="52"/>
      <c r="C78" s="52"/>
      <c r="D78" s="40"/>
      <c r="E78" s="47">
        <v>30</v>
      </c>
      <c r="F78" s="62" t="str">
        <f t="shared" si="6"/>
        <v>(30) Callan Rydz</v>
      </c>
      <c r="L78" s="74"/>
      <c r="O78" s="45"/>
      <c r="P78" s="40"/>
    </row>
    <row r="79" spans="1:16" x14ac:dyDescent="0.2">
      <c r="A79" s="40"/>
      <c r="B79" s="52"/>
      <c r="C79" s="52"/>
      <c r="D79" s="40"/>
      <c r="E79" s="48"/>
      <c r="F79" s="68" t="str">
        <f t="shared" si="6"/>
        <v/>
      </c>
      <c r="L79" s="74"/>
      <c r="O79" s="45"/>
      <c r="P79" s="40"/>
    </row>
    <row r="80" spans="1:16" x14ac:dyDescent="0.2">
      <c r="A80" s="40"/>
      <c r="B80" s="52"/>
      <c r="C80" s="52"/>
      <c r="D80" s="40"/>
      <c r="E80" s="48"/>
      <c r="F80" s="68" t="str">
        <f t="shared" si="6"/>
        <v/>
      </c>
      <c r="L80" s="74"/>
      <c r="O80" s="45"/>
      <c r="P80" s="40"/>
    </row>
    <row r="81" spans="1:16" x14ac:dyDescent="0.2">
      <c r="A81" s="40"/>
      <c r="B81" s="52"/>
      <c r="C81" s="52"/>
      <c r="D81" s="40"/>
      <c r="E81" s="48"/>
      <c r="F81" s="68" t="str">
        <f t="shared" si="6"/>
        <v/>
      </c>
      <c r="L81" s="74"/>
      <c r="O81" s="45"/>
      <c r="P81" s="40"/>
    </row>
    <row r="82" spans="1:16" x14ac:dyDescent="0.2">
      <c r="A82" s="40"/>
      <c r="B82" s="52"/>
      <c r="C82" s="52"/>
      <c r="D82" s="40"/>
      <c r="E82" s="47">
        <v>14</v>
      </c>
      <c r="F82" s="64" t="str">
        <f t="shared" si="6"/>
        <v>(14) Joe Cullen</v>
      </c>
      <c r="L82" s="74"/>
      <c r="O82" s="45"/>
      <c r="P82" s="40"/>
    </row>
    <row r="83" spans="1:16" x14ac:dyDescent="0.2">
      <c r="A83" s="40"/>
      <c r="B83" s="52"/>
      <c r="C83" s="52"/>
      <c r="D83" s="40"/>
      <c r="E83" s="47">
        <v>19</v>
      </c>
      <c r="F83" s="70" t="str">
        <f t="shared" si="6"/>
        <v>(19) Ryan Searle</v>
      </c>
      <c r="L83" s="74"/>
      <c r="O83" s="45"/>
      <c r="P83" s="40"/>
    </row>
    <row r="84" spans="1:16" x14ac:dyDescent="0.2">
      <c r="A84" s="40"/>
      <c r="B84" s="52"/>
      <c r="C84" s="52"/>
      <c r="D84" s="40"/>
      <c r="E84" s="44"/>
      <c r="F84" s="68" t="str">
        <f t="shared" si="6"/>
        <v/>
      </c>
      <c r="L84" s="74"/>
      <c r="O84" s="45"/>
      <c r="P84" s="40"/>
    </row>
    <row r="85" spans="1:16" x14ac:dyDescent="0.2">
      <c r="A85" s="40"/>
      <c r="B85" s="52"/>
      <c r="C85" s="52"/>
      <c r="D85" s="40"/>
      <c r="E85" s="44"/>
      <c r="F85" s="5" t="str">
        <f t="shared" si="6"/>
        <v/>
      </c>
      <c r="L85" s="74"/>
      <c r="O85" s="45"/>
      <c r="P85" s="40"/>
    </row>
    <row r="86" spans="1:16" x14ac:dyDescent="0.2">
      <c r="A86" s="40"/>
      <c r="B86" s="52"/>
      <c r="C86" s="52"/>
      <c r="D86" s="40"/>
      <c r="E86" s="44"/>
      <c r="F86" s="5" t="str">
        <f t="shared" si="6"/>
        <v/>
      </c>
      <c r="L86" s="74"/>
      <c r="O86" s="45"/>
      <c r="P86" s="40"/>
    </row>
    <row r="87" spans="1:16" x14ac:dyDescent="0.2">
      <c r="A87" s="40"/>
      <c r="B87" s="52"/>
      <c r="C87" s="52"/>
      <c r="D87" s="40"/>
      <c r="E87" s="44"/>
      <c r="L87" s="74"/>
      <c r="O87" s="45"/>
      <c r="P87" s="40"/>
    </row>
    <row r="88" spans="1:16" ht="13.5" thickBot="1" x14ac:dyDescent="0.25">
      <c r="A88" s="40"/>
      <c r="B88" s="52"/>
      <c r="C88" s="52"/>
      <c r="D88" s="40"/>
      <c r="E88" s="49"/>
      <c r="F88" s="50"/>
      <c r="G88" s="50"/>
      <c r="H88" s="50"/>
      <c r="I88" s="50"/>
      <c r="J88" s="50"/>
      <c r="K88" s="50"/>
      <c r="L88" s="75"/>
      <c r="M88" s="50"/>
      <c r="N88" s="50"/>
      <c r="O88" s="51"/>
      <c r="P88" s="40"/>
    </row>
    <row r="89" spans="1:16" ht="13.5" thickTop="1" x14ac:dyDescent="0.2">
      <c r="A89" s="40"/>
      <c r="B89" s="52"/>
      <c r="C89" s="52"/>
      <c r="D89" s="40"/>
      <c r="E89" s="76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</row>
    <row r="90" spans="1:16" x14ac:dyDescent="0.2">
      <c r="A90" s="40"/>
      <c r="B90" s="52"/>
      <c r="C90" s="52"/>
      <c r="D90" s="40"/>
      <c r="E90" s="76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</row>
    <row r="91" spans="1:16" x14ac:dyDescent="0.2">
      <c r="A91" s="40"/>
      <c r="B91" s="52"/>
      <c r="C91" s="52"/>
      <c r="D91" s="40"/>
      <c r="E91" s="76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</row>
    <row r="92" spans="1:16" x14ac:dyDescent="0.2">
      <c r="A92" s="40"/>
      <c r="B92" s="52"/>
      <c r="C92" s="52"/>
      <c r="D92" s="40"/>
      <c r="E92" s="76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</row>
  </sheetData>
  <sortState xmlns:xlrd2="http://schemas.microsoft.com/office/spreadsheetml/2017/richdata2" ref="B34:C65">
    <sortCondition ref="B34"/>
  </sortState>
  <phoneticPr fontId="3" type="noConversion"/>
  <conditionalFormatting sqref="B2:B1048576">
    <cfRule type="duplicateValues" dxfId="4" priority="3" stopIfTrue="1"/>
  </conditionalFormatting>
  <conditionalFormatting sqref="M2:M3">
    <cfRule type="duplicateValues" dxfId="3" priority="1"/>
  </conditionalFormatting>
  <conditionalFormatting sqref="M36:M69 I2:I36">
    <cfRule type="duplicateValues" dxfId="2" priority="7"/>
  </conditionalFormatting>
  <hyperlinks>
    <hyperlink ref="H3" r:id="rId1" xr:uid="{476F82F2-0AA2-43D9-ACF9-82DDD3C1BA3C}"/>
    <hyperlink ref="L3" r:id="rId2" xr:uid="{97FEB3C6-3D10-48B9-8AC0-D62A0E1A221C}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8F36A-565F-4CCE-BF39-FD15D7882652}">
  <sheetPr>
    <tabColor rgb="FFFFFF00"/>
  </sheetPr>
  <dimension ref="A1:M100"/>
  <sheetViews>
    <sheetView showGridLines="0" workbookViewId="0">
      <selection activeCell="E21" sqref="E21"/>
    </sheetView>
  </sheetViews>
  <sheetFormatPr defaultColWidth="0" defaultRowHeight="12.75" x14ac:dyDescent="0.2"/>
  <cols>
    <col min="1" max="5" width="9.140625" customWidth="1"/>
    <col min="6" max="6" width="3.85546875" customWidth="1"/>
    <col min="7" max="13" width="9.140625" customWidth="1"/>
    <col min="14" max="16384" width="9.140625" hidden="1"/>
  </cols>
  <sheetData>
    <row r="1" spans="1:12" x14ac:dyDescent="0.2">
      <c r="A1" s="91" t="s">
        <v>13</v>
      </c>
      <c r="B1" s="92"/>
      <c r="C1" s="92"/>
      <c r="D1" s="92"/>
      <c r="E1" s="93"/>
      <c r="G1" s="91" t="s">
        <v>88</v>
      </c>
      <c r="H1" s="92"/>
      <c r="I1" s="92"/>
      <c r="J1" s="102"/>
      <c r="K1" s="92"/>
      <c r="L1" s="93"/>
    </row>
    <row r="2" spans="1:12" x14ac:dyDescent="0.2">
      <c r="A2" s="94" t="s">
        <v>10</v>
      </c>
      <c r="B2" s="95"/>
      <c r="C2" s="95"/>
      <c r="D2" s="95"/>
      <c r="E2" s="96"/>
      <c r="G2" s="94" t="s">
        <v>87</v>
      </c>
      <c r="H2" s="95"/>
      <c r="I2" s="95"/>
      <c r="J2" s="101"/>
      <c r="K2" s="95"/>
      <c r="L2" s="96"/>
    </row>
    <row r="3" spans="1:12" x14ac:dyDescent="0.2">
      <c r="A3" s="97"/>
      <c r="B3" s="95"/>
      <c r="C3" s="95"/>
      <c r="D3" s="95"/>
      <c r="E3" s="96"/>
      <c r="G3" s="97"/>
      <c r="H3" s="95"/>
      <c r="I3" s="95"/>
      <c r="J3" s="95"/>
      <c r="K3" s="95"/>
      <c r="L3" s="96"/>
    </row>
    <row r="4" spans="1:12" ht="13.5" thickBot="1" x14ac:dyDescent="0.25">
      <c r="A4" s="98"/>
      <c r="B4" s="99"/>
      <c r="C4" s="99"/>
      <c r="D4" s="99"/>
      <c r="E4" s="100"/>
      <c r="G4" s="98"/>
      <c r="H4" s="99"/>
      <c r="I4" s="99"/>
      <c r="J4" s="99"/>
      <c r="K4" s="99"/>
      <c r="L4" s="100"/>
    </row>
    <row r="5" spans="1:12" x14ac:dyDescent="0.2">
      <c r="A5">
        <v>1</v>
      </c>
      <c r="B5" t="s">
        <v>21</v>
      </c>
      <c r="C5" t="s">
        <v>218</v>
      </c>
      <c r="G5">
        <v>1</v>
      </c>
      <c r="H5" t="s">
        <v>27</v>
      </c>
      <c r="I5" t="s">
        <v>170</v>
      </c>
      <c r="J5" s="103" t="str">
        <f>IFERROR(VLOOKUP(H5,$B$5:$B$36,1,0),1)</f>
        <v>Dave Chisnall</v>
      </c>
      <c r="K5" s="40">
        <f>IF(H5=J5,0,SUM($J$5:$J5))</f>
        <v>0</v>
      </c>
    </row>
    <row r="6" spans="1:12" x14ac:dyDescent="0.2">
      <c r="A6">
        <v>2</v>
      </c>
      <c r="B6" t="s">
        <v>20</v>
      </c>
      <c r="C6" t="s">
        <v>219</v>
      </c>
      <c r="G6">
        <v>2</v>
      </c>
      <c r="H6" t="s">
        <v>22</v>
      </c>
      <c r="I6" t="s">
        <v>124</v>
      </c>
      <c r="J6" s="103" t="str">
        <f t="shared" ref="J6:J69" si="0">IFERROR(VLOOKUP(H6,$B$5:$B$36,1,0),1)</f>
        <v>Luke Humphries</v>
      </c>
      <c r="K6" s="40">
        <f>IF(H6=J6,0,SUM($J$5:$J6))</f>
        <v>0</v>
      </c>
    </row>
    <row r="7" spans="1:12" x14ac:dyDescent="0.2">
      <c r="A7">
        <v>3</v>
      </c>
      <c r="B7" t="s">
        <v>22</v>
      </c>
      <c r="C7" t="s">
        <v>220</v>
      </c>
      <c r="G7">
        <v>3</v>
      </c>
      <c r="H7" t="s">
        <v>18</v>
      </c>
      <c r="I7" t="s">
        <v>125</v>
      </c>
      <c r="J7" s="103" t="str">
        <f t="shared" si="0"/>
        <v>Gerwyn Price</v>
      </c>
      <c r="K7" s="40">
        <f>IF(H7=J7,0,SUM($J$5:$J7))</f>
        <v>0</v>
      </c>
    </row>
    <row r="8" spans="1:12" x14ac:dyDescent="0.2">
      <c r="A8">
        <v>4</v>
      </c>
      <c r="B8" t="s">
        <v>19</v>
      </c>
      <c r="C8" t="s">
        <v>221</v>
      </c>
      <c r="G8">
        <v>4</v>
      </c>
      <c r="H8" t="s">
        <v>36</v>
      </c>
      <c r="I8" t="s">
        <v>171</v>
      </c>
      <c r="J8" s="103" t="str">
        <f t="shared" si="0"/>
        <v>Damon Heta</v>
      </c>
      <c r="K8" s="40">
        <f>IF(H8=J8,0,SUM($J$5:$J8))</f>
        <v>0</v>
      </c>
    </row>
    <row r="9" spans="1:12" x14ac:dyDescent="0.2">
      <c r="A9">
        <v>5</v>
      </c>
      <c r="B9" t="s">
        <v>18</v>
      </c>
      <c r="C9" t="s">
        <v>222</v>
      </c>
      <c r="G9">
        <v>5</v>
      </c>
      <c r="H9" t="s">
        <v>30</v>
      </c>
      <c r="I9" t="s">
        <v>126</v>
      </c>
      <c r="J9" s="103" t="str">
        <f t="shared" si="0"/>
        <v>Dirk van Duijvenbode</v>
      </c>
      <c r="K9" s="40">
        <f>IF(H9=J9,0,SUM($J$5:$J9))</f>
        <v>0</v>
      </c>
    </row>
    <row r="10" spans="1:12" x14ac:dyDescent="0.2">
      <c r="A10">
        <v>6</v>
      </c>
      <c r="B10" t="s">
        <v>24</v>
      </c>
      <c r="C10" t="s">
        <v>223</v>
      </c>
      <c r="G10">
        <v>6</v>
      </c>
      <c r="H10" t="s">
        <v>43</v>
      </c>
      <c r="I10" t="s">
        <v>172</v>
      </c>
      <c r="J10" s="103" t="str">
        <f t="shared" si="0"/>
        <v>Josh Rock</v>
      </c>
      <c r="K10" s="40">
        <f>IF(H10=J10,0,SUM($J$5:$J10))</f>
        <v>0</v>
      </c>
    </row>
    <row r="11" spans="1:12" x14ac:dyDescent="0.2">
      <c r="A11">
        <v>7</v>
      </c>
      <c r="B11" t="s">
        <v>17</v>
      </c>
      <c r="C11" t="s">
        <v>224</v>
      </c>
      <c r="G11">
        <v>7</v>
      </c>
      <c r="H11" t="s">
        <v>16</v>
      </c>
      <c r="I11" t="s">
        <v>173</v>
      </c>
      <c r="J11" s="103" t="str">
        <f t="shared" si="0"/>
        <v>Rob Cross</v>
      </c>
      <c r="K11" s="40">
        <f>IF(H11=J11,0,SUM($J$5:$J11))</f>
        <v>0</v>
      </c>
    </row>
    <row r="12" spans="1:12" x14ac:dyDescent="0.2">
      <c r="A12">
        <v>8</v>
      </c>
      <c r="B12" t="s">
        <v>16</v>
      </c>
      <c r="C12" t="s">
        <v>225</v>
      </c>
      <c r="G12">
        <v>8</v>
      </c>
      <c r="H12" t="s">
        <v>20</v>
      </c>
      <c r="I12" t="s">
        <v>100</v>
      </c>
      <c r="J12" s="103" t="str">
        <f t="shared" si="0"/>
        <v>Michael van Gerwen</v>
      </c>
      <c r="K12" s="40">
        <f>IF(H12=J12,0,SUM($J$5:$J12))</f>
        <v>0</v>
      </c>
    </row>
    <row r="13" spans="1:12" x14ac:dyDescent="0.2">
      <c r="A13">
        <v>9</v>
      </c>
      <c r="B13" t="s">
        <v>23</v>
      </c>
      <c r="C13" t="s">
        <v>226</v>
      </c>
      <c r="G13">
        <v>9</v>
      </c>
      <c r="H13" t="s">
        <v>23</v>
      </c>
      <c r="I13" t="s">
        <v>174</v>
      </c>
      <c r="J13" s="103" t="str">
        <f t="shared" si="0"/>
        <v>Jonny Clayton</v>
      </c>
      <c r="K13" s="40">
        <f>IF(H13=J13,0,SUM($J$5:$J13))</f>
        <v>0</v>
      </c>
    </row>
    <row r="14" spans="1:12" x14ac:dyDescent="0.2">
      <c r="A14">
        <v>10</v>
      </c>
      <c r="B14" t="s">
        <v>36</v>
      </c>
      <c r="C14" t="s">
        <v>227</v>
      </c>
      <c r="G14">
        <v>10</v>
      </c>
      <c r="H14" t="s">
        <v>17</v>
      </c>
      <c r="I14" t="s">
        <v>175</v>
      </c>
      <c r="J14" s="103" t="str">
        <f t="shared" si="0"/>
        <v>Danny Noppert</v>
      </c>
      <c r="K14" s="40">
        <f>IF(H14=J14,0,SUM($J$5:$J14))</f>
        <v>0</v>
      </c>
    </row>
    <row r="15" spans="1:12" x14ac:dyDescent="0.2">
      <c r="A15">
        <v>11</v>
      </c>
      <c r="B15" t="s">
        <v>27</v>
      </c>
      <c r="C15" t="s">
        <v>228</v>
      </c>
      <c r="G15">
        <v>11</v>
      </c>
      <c r="H15" t="s">
        <v>21</v>
      </c>
      <c r="I15" t="s">
        <v>176</v>
      </c>
      <c r="J15" s="103" t="str">
        <f t="shared" si="0"/>
        <v>Michael Smith</v>
      </c>
      <c r="K15" s="40">
        <f>IF(H15=J15,0,SUM($J$5:$J15))</f>
        <v>0</v>
      </c>
    </row>
    <row r="16" spans="1:12" x14ac:dyDescent="0.2">
      <c r="A16">
        <v>12</v>
      </c>
      <c r="B16" t="s">
        <v>30</v>
      </c>
      <c r="C16" t="s">
        <v>229</v>
      </c>
      <c r="G16">
        <v>12</v>
      </c>
      <c r="H16" t="s">
        <v>40</v>
      </c>
      <c r="I16" t="s">
        <v>177</v>
      </c>
      <c r="J16" s="103" t="str">
        <f t="shared" si="0"/>
        <v>Ross Smith</v>
      </c>
      <c r="K16" s="40">
        <f>IF(H16=J16,0,SUM($J$5:$J16))</f>
        <v>0</v>
      </c>
    </row>
    <row r="17" spans="1:11" x14ac:dyDescent="0.2">
      <c r="A17">
        <v>13</v>
      </c>
      <c r="B17" t="s">
        <v>15</v>
      </c>
      <c r="C17" t="s">
        <v>230</v>
      </c>
      <c r="G17">
        <v>13</v>
      </c>
      <c r="H17" t="s">
        <v>25</v>
      </c>
      <c r="I17" t="s">
        <v>127</v>
      </c>
      <c r="J17" s="103" t="str">
        <f t="shared" si="0"/>
        <v>Krzysztof Ratajski</v>
      </c>
      <c r="K17" s="40">
        <f>IF(H17=J17,0,SUM($J$5:$J17))</f>
        <v>0</v>
      </c>
    </row>
    <row r="18" spans="1:11" x14ac:dyDescent="0.2">
      <c r="A18">
        <v>14</v>
      </c>
      <c r="B18" t="s">
        <v>26</v>
      </c>
      <c r="C18" t="s">
        <v>231</v>
      </c>
      <c r="G18">
        <v>14</v>
      </c>
      <c r="H18" t="s">
        <v>38</v>
      </c>
      <c r="I18" t="s">
        <v>178</v>
      </c>
      <c r="J18" s="103" t="str">
        <f t="shared" si="0"/>
        <v>Gary Anderson</v>
      </c>
      <c r="K18" s="40">
        <f>IF(H18=J18,0,SUM($J$5:$J18))</f>
        <v>0</v>
      </c>
    </row>
    <row r="19" spans="1:11" x14ac:dyDescent="0.2">
      <c r="A19">
        <v>15</v>
      </c>
      <c r="B19" t="s">
        <v>39</v>
      </c>
      <c r="C19" t="s">
        <v>232</v>
      </c>
      <c r="G19">
        <v>15</v>
      </c>
      <c r="H19" t="s">
        <v>28</v>
      </c>
      <c r="I19" t="s">
        <v>179</v>
      </c>
      <c r="J19" s="103" t="str">
        <f t="shared" si="0"/>
        <v>Ryan Searle</v>
      </c>
      <c r="K19" s="40">
        <f>IF(H19=J19,0,SUM($J$5:$J19))</f>
        <v>0</v>
      </c>
    </row>
    <row r="20" spans="1:11" x14ac:dyDescent="0.2">
      <c r="A20">
        <v>16</v>
      </c>
      <c r="B20" t="s">
        <v>40</v>
      </c>
      <c r="C20" t="s">
        <v>233</v>
      </c>
      <c r="G20">
        <v>16</v>
      </c>
      <c r="H20" t="s">
        <v>75</v>
      </c>
      <c r="I20" t="s">
        <v>128</v>
      </c>
      <c r="J20" s="103">
        <f t="shared" si="0"/>
        <v>1</v>
      </c>
      <c r="K20" s="40">
        <f>IF(H20=J20,0,SUM($J$5:$J20))</f>
        <v>1</v>
      </c>
    </row>
    <row r="21" spans="1:11" x14ac:dyDescent="0.2">
      <c r="A21">
        <v>17</v>
      </c>
      <c r="B21" t="s">
        <v>35</v>
      </c>
      <c r="C21" t="s">
        <v>234</v>
      </c>
      <c r="G21">
        <v>17</v>
      </c>
      <c r="H21" t="s">
        <v>29</v>
      </c>
      <c r="I21" t="s">
        <v>180</v>
      </c>
      <c r="J21" s="103" t="str">
        <f t="shared" si="0"/>
        <v>Stephen Bunting</v>
      </c>
      <c r="K21" s="40">
        <f>IF(H21=J21,0,SUM($J$5:$J21))</f>
        <v>0</v>
      </c>
    </row>
    <row r="22" spans="1:11" x14ac:dyDescent="0.2">
      <c r="A22">
        <v>18</v>
      </c>
      <c r="B22" t="s">
        <v>29</v>
      </c>
      <c r="C22" t="s">
        <v>235</v>
      </c>
      <c r="G22">
        <v>18</v>
      </c>
      <c r="H22" t="s">
        <v>26</v>
      </c>
      <c r="I22" t="s">
        <v>181</v>
      </c>
      <c r="J22" s="103" t="str">
        <f t="shared" si="0"/>
        <v>Joe Cullen</v>
      </c>
      <c r="K22" s="40">
        <f>IF(H22=J22,0,SUM($J$5:$J22))</f>
        <v>0</v>
      </c>
    </row>
    <row r="23" spans="1:11" x14ac:dyDescent="0.2">
      <c r="A23">
        <v>19</v>
      </c>
      <c r="B23" t="s">
        <v>28</v>
      </c>
      <c r="C23" t="s">
        <v>236</v>
      </c>
      <c r="G23">
        <v>19</v>
      </c>
      <c r="H23" t="s">
        <v>19</v>
      </c>
      <c r="I23" t="s">
        <v>182</v>
      </c>
      <c r="J23" s="103" t="str">
        <f t="shared" si="0"/>
        <v>Peter Wright</v>
      </c>
      <c r="K23" s="40">
        <f>IF(H23=J23,0,SUM($J$5:$J23))</f>
        <v>0</v>
      </c>
    </row>
    <row r="24" spans="1:11" x14ac:dyDescent="0.2">
      <c r="A24">
        <v>20</v>
      </c>
      <c r="B24" t="s">
        <v>44</v>
      </c>
      <c r="C24" t="s">
        <v>237</v>
      </c>
      <c r="G24">
        <v>20</v>
      </c>
      <c r="H24" t="s">
        <v>42</v>
      </c>
      <c r="I24" t="s">
        <v>183</v>
      </c>
      <c r="J24" s="103" t="str">
        <f t="shared" si="0"/>
        <v>Martin Schindler</v>
      </c>
      <c r="K24" s="40">
        <f>IF(H24=J24,0,SUM($J$5:$J24))</f>
        <v>0</v>
      </c>
    </row>
    <row r="25" spans="1:11" x14ac:dyDescent="0.2">
      <c r="A25">
        <v>21</v>
      </c>
      <c r="B25" t="s">
        <v>38</v>
      </c>
      <c r="C25" t="s">
        <v>238</v>
      </c>
      <c r="G25">
        <v>21</v>
      </c>
      <c r="H25" t="s">
        <v>44</v>
      </c>
      <c r="I25" t="s">
        <v>184</v>
      </c>
      <c r="J25" s="103" t="str">
        <f t="shared" si="0"/>
        <v>Andrew Gilding</v>
      </c>
      <c r="K25" s="40">
        <f>IF(H25=J25,0,SUM($J$5:$J25))</f>
        <v>0</v>
      </c>
    </row>
    <row r="26" spans="1:11" x14ac:dyDescent="0.2">
      <c r="A26">
        <v>22</v>
      </c>
      <c r="B26" t="s">
        <v>34</v>
      </c>
      <c r="C26" t="s">
        <v>239</v>
      </c>
      <c r="G26">
        <v>22</v>
      </c>
      <c r="H26" t="s">
        <v>32</v>
      </c>
      <c r="I26" t="s">
        <v>129</v>
      </c>
      <c r="J26" s="103" t="str">
        <f t="shared" si="0"/>
        <v>Daryl Gurney</v>
      </c>
      <c r="K26" s="40">
        <f>IF(H26=J26,0,SUM($J$5:$J26))</f>
        <v>0</v>
      </c>
    </row>
    <row r="27" spans="1:11" x14ac:dyDescent="0.2">
      <c r="A27">
        <v>23</v>
      </c>
      <c r="B27" t="s">
        <v>43</v>
      </c>
      <c r="C27" t="s">
        <v>240</v>
      </c>
      <c r="G27">
        <v>23</v>
      </c>
      <c r="H27" t="s">
        <v>15</v>
      </c>
      <c r="I27" t="s">
        <v>185</v>
      </c>
      <c r="J27" s="103" t="str">
        <f t="shared" si="0"/>
        <v>James Wade</v>
      </c>
      <c r="K27" s="40">
        <f>IF(H27=J27,0,SUM($J$5:$J27))</f>
        <v>0</v>
      </c>
    </row>
    <row r="28" spans="1:11" x14ac:dyDescent="0.2">
      <c r="A28">
        <v>24</v>
      </c>
      <c r="B28" t="s">
        <v>25</v>
      </c>
      <c r="C28" t="s">
        <v>241</v>
      </c>
      <c r="G28">
        <v>24</v>
      </c>
      <c r="H28" t="s">
        <v>24</v>
      </c>
      <c r="I28" t="s">
        <v>186</v>
      </c>
      <c r="J28" s="103" t="str">
        <f t="shared" si="0"/>
        <v>Nathan Aspinall</v>
      </c>
      <c r="K28" s="40">
        <f>IF(H28=J28,0,SUM($J$5:$J28))</f>
        <v>0</v>
      </c>
    </row>
    <row r="29" spans="1:11" x14ac:dyDescent="0.2">
      <c r="A29">
        <v>25</v>
      </c>
      <c r="B29" t="s">
        <v>71</v>
      </c>
      <c r="C29" t="s">
        <v>242</v>
      </c>
      <c r="G29">
        <v>25</v>
      </c>
      <c r="H29" t="s">
        <v>77</v>
      </c>
      <c r="I29" t="s">
        <v>187</v>
      </c>
      <c r="J29" s="103">
        <f t="shared" si="0"/>
        <v>1</v>
      </c>
      <c r="K29" s="40">
        <f>IF(H29=J29,0,SUM($J$5:$J29))</f>
        <v>2</v>
      </c>
    </row>
    <row r="30" spans="1:11" x14ac:dyDescent="0.2">
      <c r="A30">
        <v>26</v>
      </c>
      <c r="B30" t="s">
        <v>42</v>
      </c>
      <c r="C30" t="s">
        <v>243</v>
      </c>
      <c r="G30">
        <v>26</v>
      </c>
      <c r="H30" t="s">
        <v>69</v>
      </c>
      <c r="I30" t="s">
        <v>130</v>
      </c>
      <c r="J30" s="103">
        <f t="shared" si="0"/>
        <v>1</v>
      </c>
      <c r="K30" s="40">
        <f>IF(H30=J30,0,SUM($J$5:$J30))</f>
        <v>3</v>
      </c>
    </row>
    <row r="31" spans="1:11" x14ac:dyDescent="0.2">
      <c r="A31">
        <v>27</v>
      </c>
      <c r="B31" t="s">
        <v>32</v>
      </c>
      <c r="C31" t="s">
        <v>244</v>
      </c>
      <c r="G31">
        <v>27</v>
      </c>
      <c r="H31" t="s">
        <v>34</v>
      </c>
      <c r="I31" t="s">
        <v>131</v>
      </c>
      <c r="J31" s="103" t="str">
        <f t="shared" si="0"/>
        <v>Gabriel Clemens</v>
      </c>
      <c r="K31" s="40">
        <f>IF(H31=J31,0,SUM($J$5:$J31))</f>
        <v>0</v>
      </c>
    </row>
    <row r="32" spans="1:11" x14ac:dyDescent="0.2">
      <c r="A32">
        <v>28</v>
      </c>
      <c r="B32" t="s">
        <v>33</v>
      </c>
      <c r="C32" t="s">
        <v>245</v>
      </c>
      <c r="G32">
        <v>28</v>
      </c>
      <c r="H32" t="s">
        <v>71</v>
      </c>
      <c r="I32" t="s">
        <v>131</v>
      </c>
      <c r="J32" s="103" t="str">
        <f t="shared" si="0"/>
        <v>Jose de Sousa</v>
      </c>
      <c r="K32" s="40">
        <f>IF(H32=J32,0,SUM($J$5:$J32))</f>
        <v>0</v>
      </c>
    </row>
    <row r="33" spans="1:11" x14ac:dyDescent="0.2">
      <c r="A33">
        <v>29</v>
      </c>
      <c r="B33" t="s">
        <v>54</v>
      </c>
      <c r="C33" t="s">
        <v>246</v>
      </c>
      <c r="G33">
        <v>29</v>
      </c>
      <c r="H33" t="s">
        <v>33</v>
      </c>
      <c r="I33" t="s">
        <v>132</v>
      </c>
      <c r="J33" s="103" t="str">
        <f t="shared" si="0"/>
        <v>Brendan Dolan</v>
      </c>
      <c r="K33" s="40">
        <f>IF(H33=J33,0,SUM($J$5:$J33))</f>
        <v>0</v>
      </c>
    </row>
    <row r="34" spans="1:11" x14ac:dyDescent="0.2">
      <c r="A34">
        <v>30</v>
      </c>
      <c r="B34" t="s">
        <v>41</v>
      </c>
      <c r="C34" t="s">
        <v>247</v>
      </c>
      <c r="G34">
        <v>30</v>
      </c>
      <c r="H34" t="s">
        <v>39</v>
      </c>
      <c r="I34" t="s">
        <v>188</v>
      </c>
      <c r="J34" s="103" t="str">
        <f t="shared" si="0"/>
        <v>Dimitri Van den Bergh</v>
      </c>
      <c r="K34" s="40">
        <f>IF(H34=J34,0,SUM($J$5:$J34))</f>
        <v>0</v>
      </c>
    </row>
    <row r="35" spans="1:11" x14ac:dyDescent="0.2">
      <c r="A35">
        <v>31</v>
      </c>
      <c r="B35" t="s">
        <v>37</v>
      </c>
      <c r="C35" t="s">
        <v>248</v>
      </c>
      <c r="G35">
        <v>31</v>
      </c>
      <c r="H35" t="s">
        <v>54</v>
      </c>
      <c r="I35" t="s">
        <v>189</v>
      </c>
      <c r="J35" s="103" t="str">
        <f t="shared" si="0"/>
        <v>Raymond van Barneveld</v>
      </c>
      <c r="K35" s="40">
        <f>IF(H35=J35,0,SUM($J$5:$J35))</f>
        <v>0</v>
      </c>
    </row>
    <row r="36" spans="1:11" x14ac:dyDescent="0.2">
      <c r="A36">
        <v>32</v>
      </c>
      <c r="B36" t="s">
        <v>46</v>
      </c>
      <c r="C36" t="s">
        <v>249</v>
      </c>
      <c r="G36">
        <v>32</v>
      </c>
      <c r="H36" t="s">
        <v>61</v>
      </c>
      <c r="I36" t="s">
        <v>190</v>
      </c>
      <c r="J36" s="103">
        <f t="shared" si="0"/>
        <v>1</v>
      </c>
      <c r="K36" s="40">
        <f>IF(H36=J36,0,SUM($J$5:$J36))</f>
        <v>4</v>
      </c>
    </row>
    <row r="37" spans="1:11" x14ac:dyDescent="0.2">
      <c r="G37">
        <v>33</v>
      </c>
      <c r="H37" t="s">
        <v>57</v>
      </c>
      <c r="I37" t="s">
        <v>191</v>
      </c>
      <c r="J37" s="103">
        <f t="shared" si="0"/>
        <v>1</v>
      </c>
      <c r="K37" s="40">
        <f>IF(H37=J37,0,SUM($J$5:$J37))</f>
        <v>5</v>
      </c>
    </row>
    <row r="38" spans="1:11" x14ac:dyDescent="0.2">
      <c r="G38">
        <v>34</v>
      </c>
      <c r="H38" t="s">
        <v>35</v>
      </c>
      <c r="I38" t="s">
        <v>192</v>
      </c>
      <c r="J38" s="103" t="str">
        <f t="shared" si="0"/>
        <v>Chris Dobey</v>
      </c>
      <c r="K38" s="40">
        <f>IF(H38=J38,0,SUM($J$5:$J38))</f>
        <v>0</v>
      </c>
    </row>
    <row r="39" spans="1:11" x14ac:dyDescent="0.2">
      <c r="G39">
        <v>35</v>
      </c>
      <c r="H39" t="s">
        <v>41</v>
      </c>
      <c r="I39" t="s">
        <v>193</v>
      </c>
      <c r="J39" s="103" t="str">
        <f t="shared" si="0"/>
        <v>Callan Rydz</v>
      </c>
      <c r="K39" s="40">
        <f>IF(H39=J39,0,SUM($J$5:$J39))</f>
        <v>0</v>
      </c>
    </row>
    <row r="40" spans="1:11" x14ac:dyDescent="0.2">
      <c r="G40">
        <v>36</v>
      </c>
      <c r="H40" t="s">
        <v>37</v>
      </c>
      <c r="I40" t="s">
        <v>194</v>
      </c>
      <c r="J40" s="103" t="str">
        <f t="shared" si="0"/>
        <v>Kim Huybrechts</v>
      </c>
      <c r="K40" s="40">
        <f>IF(H40=J40,0,SUM($J$5:$J40))</f>
        <v>0</v>
      </c>
    </row>
    <row r="41" spans="1:11" x14ac:dyDescent="0.2">
      <c r="G41">
        <v>37</v>
      </c>
      <c r="H41" t="s">
        <v>74</v>
      </c>
      <c r="I41" t="s">
        <v>133</v>
      </c>
      <c r="J41" s="103">
        <f t="shared" si="0"/>
        <v>1</v>
      </c>
      <c r="K41" s="40">
        <f>IF(H41=J41,0,SUM($J$5:$J41))</f>
        <v>6</v>
      </c>
    </row>
    <row r="42" spans="1:11" x14ac:dyDescent="0.2">
      <c r="G42">
        <v>38</v>
      </c>
      <c r="H42" t="s">
        <v>70</v>
      </c>
      <c r="I42" t="s">
        <v>195</v>
      </c>
      <c r="J42" s="103">
        <f t="shared" si="0"/>
        <v>1</v>
      </c>
      <c r="K42" s="40">
        <f>IF(H42=J42,0,SUM($J$5:$J42))</f>
        <v>7</v>
      </c>
    </row>
    <row r="43" spans="1:11" x14ac:dyDescent="0.2">
      <c r="G43">
        <v>39</v>
      </c>
      <c r="H43" t="s">
        <v>78</v>
      </c>
      <c r="I43" t="s">
        <v>196</v>
      </c>
      <c r="J43" s="103">
        <f t="shared" si="0"/>
        <v>1</v>
      </c>
      <c r="K43" s="40">
        <f>IF(H43=J43,0,SUM($J$5:$J43))</f>
        <v>8</v>
      </c>
    </row>
    <row r="44" spans="1:11" x14ac:dyDescent="0.2">
      <c r="G44">
        <v>40</v>
      </c>
      <c r="H44" t="s">
        <v>116</v>
      </c>
      <c r="I44" t="s">
        <v>134</v>
      </c>
      <c r="J44" s="103">
        <f t="shared" si="0"/>
        <v>1</v>
      </c>
      <c r="K44" s="40">
        <f>IF(H44=J44,0,SUM($J$5:$J44))</f>
        <v>9</v>
      </c>
    </row>
    <row r="45" spans="1:11" x14ac:dyDescent="0.2">
      <c r="G45">
        <v>41</v>
      </c>
      <c r="H45" t="s">
        <v>80</v>
      </c>
      <c r="I45" t="s">
        <v>134</v>
      </c>
      <c r="J45" s="103">
        <f t="shared" si="0"/>
        <v>1</v>
      </c>
      <c r="K45" s="40">
        <f>IF(H45=J45,0,SUM($J$5:$J45))</f>
        <v>10</v>
      </c>
    </row>
    <row r="46" spans="1:11" x14ac:dyDescent="0.2">
      <c r="G46">
        <v>42</v>
      </c>
      <c r="H46" t="s">
        <v>49</v>
      </c>
      <c r="I46" t="s">
        <v>197</v>
      </c>
      <c r="J46" s="103">
        <f t="shared" si="0"/>
        <v>1</v>
      </c>
      <c r="K46" s="40">
        <f>IF(H46=J46,0,SUM($J$5:$J46))</f>
        <v>11</v>
      </c>
    </row>
    <row r="47" spans="1:11" x14ac:dyDescent="0.2">
      <c r="G47">
        <v>43</v>
      </c>
      <c r="H47" t="s">
        <v>51</v>
      </c>
      <c r="I47" t="s">
        <v>198</v>
      </c>
      <c r="J47" s="103">
        <f t="shared" si="0"/>
        <v>1</v>
      </c>
      <c r="K47" s="40">
        <f>IF(H47=J47,0,SUM($J$5:$J47))</f>
        <v>12</v>
      </c>
    </row>
    <row r="48" spans="1:11" x14ac:dyDescent="0.2">
      <c r="G48">
        <v>44</v>
      </c>
      <c r="H48" t="s">
        <v>31</v>
      </c>
      <c r="I48" t="s">
        <v>101</v>
      </c>
      <c r="J48" s="103">
        <f t="shared" si="0"/>
        <v>1</v>
      </c>
      <c r="K48" s="40">
        <f>IF(H48=J48,0,SUM($J$5:$J48))</f>
        <v>13</v>
      </c>
    </row>
    <row r="49" spans="7:11" x14ac:dyDescent="0.2">
      <c r="G49">
        <v>45</v>
      </c>
      <c r="H49" t="s">
        <v>79</v>
      </c>
      <c r="I49" t="s">
        <v>199</v>
      </c>
      <c r="J49" s="103">
        <f t="shared" si="0"/>
        <v>1</v>
      </c>
      <c r="K49" s="40">
        <f>IF(H49=J49,0,SUM($J$5:$J49))</f>
        <v>14</v>
      </c>
    </row>
    <row r="50" spans="7:11" x14ac:dyDescent="0.2">
      <c r="G50">
        <v>46</v>
      </c>
      <c r="H50" t="s">
        <v>46</v>
      </c>
      <c r="I50" t="s">
        <v>102</v>
      </c>
      <c r="J50" s="103" t="str">
        <f t="shared" si="0"/>
        <v>Madars Razma</v>
      </c>
      <c r="K50" s="40">
        <f>IF(H50=J50,0,SUM($J$5:$J50))</f>
        <v>0</v>
      </c>
    </row>
    <row r="51" spans="7:11" x14ac:dyDescent="0.2">
      <c r="G51">
        <v>47</v>
      </c>
      <c r="H51" t="s">
        <v>56</v>
      </c>
      <c r="I51" t="s">
        <v>135</v>
      </c>
      <c r="J51" s="103">
        <f t="shared" si="0"/>
        <v>1</v>
      </c>
      <c r="K51" s="40">
        <f>IF(H51=J51,0,SUM($J$5:$J51))</f>
        <v>15</v>
      </c>
    </row>
    <row r="52" spans="7:11" x14ac:dyDescent="0.2">
      <c r="G52">
        <v>48</v>
      </c>
      <c r="H52" t="s">
        <v>84</v>
      </c>
      <c r="I52" t="s">
        <v>103</v>
      </c>
      <c r="J52" s="103">
        <f t="shared" si="0"/>
        <v>1</v>
      </c>
      <c r="K52" s="40">
        <f>IF(H52=J52,0,SUM($J$5:$J52))</f>
        <v>16</v>
      </c>
    </row>
    <row r="53" spans="7:11" x14ac:dyDescent="0.2">
      <c r="G53">
        <v>49</v>
      </c>
      <c r="H53" t="s">
        <v>45</v>
      </c>
      <c r="I53" t="s">
        <v>136</v>
      </c>
      <c r="J53" s="103">
        <f t="shared" si="0"/>
        <v>1</v>
      </c>
      <c r="K53" s="40">
        <f>IF(H53=J53,0,SUM($J$5:$J53))</f>
        <v>17</v>
      </c>
    </row>
    <row r="54" spans="7:11" x14ac:dyDescent="0.2">
      <c r="G54">
        <v>50</v>
      </c>
      <c r="H54" t="s">
        <v>62</v>
      </c>
      <c r="I54" t="s">
        <v>104</v>
      </c>
      <c r="J54" s="103">
        <f t="shared" si="0"/>
        <v>1</v>
      </c>
      <c r="K54" s="40">
        <f>IF(H54=J54,0,SUM($J$5:$J54))</f>
        <v>18</v>
      </c>
    </row>
    <row r="55" spans="7:11" x14ac:dyDescent="0.2">
      <c r="G55">
        <v>51</v>
      </c>
      <c r="H55" t="s">
        <v>82</v>
      </c>
      <c r="I55" t="s">
        <v>104</v>
      </c>
      <c r="J55" s="103">
        <f t="shared" si="0"/>
        <v>1</v>
      </c>
      <c r="K55" s="40">
        <f>IF(H55=J55,0,SUM($J$5:$J55))</f>
        <v>19</v>
      </c>
    </row>
    <row r="56" spans="7:11" x14ac:dyDescent="0.2">
      <c r="G56">
        <v>52</v>
      </c>
      <c r="H56" t="s">
        <v>76</v>
      </c>
      <c r="I56" t="s">
        <v>200</v>
      </c>
      <c r="J56" s="103">
        <f t="shared" si="0"/>
        <v>1</v>
      </c>
      <c r="K56" s="40">
        <f>IF(H56=J56,0,SUM($J$5:$J56))</f>
        <v>20</v>
      </c>
    </row>
    <row r="57" spans="7:11" x14ac:dyDescent="0.2">
      <c r="G57">
        <v>53</v>
      </c>
      <c r="H57" t="s">
        <v>72</v>
      </c>
      <c r="I57" t="s">
        <v>201</v>
      </c>
      <c r="J57" s="103">
        <f t="shared" si="0"/>
        <v>1</v>
      </c>
      <c r="K57" s="40">
        <f>IF(H57=J57,0,SUM($J$5:$J57))</f>
        <v>21</v>
      </c>
    </row>
    <row r="58" spans="7:11" x14ac:dyDescent="0.2">
      <c r="G58">
        <v>54</v>
      </c>
      <c r="H58" t="s">
        <v>47</v>
      </c>
      <c r="I58" t="s">
        <v>105</v>
      </c>
      <c r="J58" s="103">
        <f t="shared" si="0"/>
        <v>1</v>
      </c>
      <c r="K58" s="40">
        <f>IF(H58=J58,0,SUM($J$5:$J58))</f>
        <v>22</v>
      </c>
    </row>
    <row r="59" spans="7:11" x14ac:dyDescent="0.2">
      <c r="G59">
        <v>55</v>
      </c>
      <c r="H59" t="s">
        <v>81</v>
      </c>
      <c r="I59" t="s">
        <v>105</v>
      </c>
      <c r="J59" s="103">
        <f t="shared" si="0"/>
        <v>1</v>
      </c>
      <c r="K59" s="40">
        <f>IF(H59=J59,0,SUM($J$5:$J59))</f>
        <v>23</v>
      </c>
    </row>
    <row r="60" spans="7:11" x14ac:dyDescent="0.2">
      <c r="G60">
        <v>56</v>
      </c>
      <c r="H60" t="s">
        <v>52</v>
      </c>
      <c r="I60" t="s">
        <v>202</v>
      </c>
      <c r="J60" s="103">
        <f t="shared" si="0"/>
        <v>1</v>
      </c>
      <c r="K60" s="40">
        <f>IF(H60=J60,0,SUM($J$5:$J60))</f>
        <v>24</v>
      </c>
    </row>
    <row r="61" spans="7:11" x14ac:dyDescent="0.2">
      <c r="G61">
        <v>57</v>
      </c>
      <c r="H61" t="s">
        <v>60</v>
      </c>
      <c r="I61" t="s">
        <v>203</v>
      </c>
      <c r="J61" s="103">
        <f t="shared" si="0"/>
        <v>1</v>
      </c>
      <c r="K61" s="40">
        <f>IF(H61=J61,0,SUM($J$5:$J61))</f>
        <v>25</v>
      </c>
    </row>
    <row r="62" spans="7:11" x14ac:dyDescent="0.2">
      <c r="G62">
        <v>58</v>
      </c>
      <c r="H62" t="s">
        <v>109</v>
      </c>
      <c r="I62" t="s">
        <v>204</v>
      </c>
      <c r="J62" s="103">
        <f t="shared" si="0"/>
        <v>1</v>
      </c>
      <c r="K62" s="40">
        <f>IF(H62=J62,0,SUM($J$5:$J62))</f>
        <v>26</v>
      </c>
    </row>
    <row r="63" spans="7:11" x14ac:dyDescent="0.2">
      <c r="G63">
        <v>59</v>
      </c>
      <c r="H63" t="s">
        <v>58</v>
      </c>
      <c r="I63" t="s">
        <v>106</v>
      </c>
      <c r="J63" s="103">
        <f t="shared" si="0"/>
        <v>1</v>
      </c>
      <c r="K63" s="40">
        <f>IF(H63=J63,0,SUM($J$5:$J63))</f>
        <v>27</v>
      </c>
    </row>
    <row r="64" spans="7:11" x14ac:dyDescent="0.2">
      <c r="G64">
        <v>60</v>
      </c>
      <c r="H64" t="s">
        <v>50</v>
      </c>
      <c r="I64" t="s">
        <v>205</v>
      </c>
      <c r="J64" s="103">
        <f t="shared" si="0"/>
        <v>1</v>
      </c>
      <c r="K64" s="40">
        <f>IF(H64=J64,0,SUM($J$5:$J64))</f>
        <v>28</v>
      </c>
    </row>
    <row r="65" spans="7:11" x14ac:dyDescent="0.2">
      <c r="G65">
        <v>61</v>
      </c>
      <c r="H65" t="s">
        <v>83</v>
      </c>
      <c r="I65" t="s">
        <v>205</v>
      </c>
      <c r="J65" s="103">
        <f t="shared" si="0"/>
        <v>1</v>
      </c>
      <c r="K65" s="40">
        <f>IF(H65=J65,0,SUM($J$5:$J65))</f>
        <v>29</v>
      </c>
    </row>
    <row r="66" spans="7:11" x14ac:dyDescent="0.2">
      <c r="G66">
        <v>62</v>
      </c>
      <c r="H66" t="s">
        <v>55</v>
      </c>
      <c r="I66" t="s">
        <v>137</v>
      </c>
      <c r="J66" s="103">
        <f t="shared" si="0"/>
        <v>1</v>
      </c>
      <c r="K66" s="40">
        <f>IF(H66=J66,0,SUM($J$5:$J66))</f>
        <v>30</v>
      </c>
    </row>
    <row r="67" spans="7:11" x14ac:dyDescent="0.2">
      <c r="G67">
        <v>63</v>
      </c>
      <c r="H67" t="s">
        <v>113</v>
      </c>
      <c r="I67" t="s">
        <v>137</v>
      </c>
      <c r="J67" s="103">
        <f t="shared" si="0"/>
        <v>1</v>
      </c>
      <c r="K67" s="40">
        <f>IF(H67=J67,0,SUM($J$5:$J67))</f>
        <v>31</v>
      </c>
    </row>
    <row r="68" spans="7:11" x14ac:dyDescent="0.2">
      <c r="G68">
        <v>64</v>
      </c>
      <c r="H68" t="s">
        <v>86</v>
      </c>
      <c r="I68" t="s">
        <v>206</v>
      </c>
      <c r="J68" s="103">
        <f t="shared" si="0"/>
        <v>1</v>
      </c>
      <c r="K68" s="40">
        <f>IF(H68=J68,0,SUM($J$5:$J68))</f>
        <v>32</v>
      </c>
    </row>
    <row r="69" spans="7:11" x14ac:dyDescent="0.2">
      <c r="G69">
        <v>65</v>
      </c>
      <c r="H69" t="s">
        <v>85</v>
      </c>
      <c r="I69" t="s">
        <v>107</v>
      </c>
      <c r="J69" s="103">
        <f t="shared" si="0"/>
        <v>1</v>
      </c>
      <c r="K69" s="40">
        <f>IF(H69=J69,0,SUM($J$5:$J69))</f>
        <v>33</v>
      </c>
    </row>
    <row r="70" spans="7:11" x14ac:dyDescent="0.2">
      <c r="G70">
        <v>66</v>
      </c>
      <c r="H70" t="s">
        <v>139</v>
      </c>
      <c r="I70" t="s">
        <v>207</v>
      </c>
      <c r="J70" s="103">
        <f t="shared" ref="J70:J83" si="1">IFERROR(VLOOKUP(H70,$B$5:$B$36,1,0),1)</f>
        <v>1</v>
      </c>
      <c r="K70" s="40">
        <f>IF(H70=J70,0,SUM($J$5:$J70))</f>
        <v>34</v>
      </c>
    </row>
    <row r="71" spans="7:11" x14ac:dyDescent="0.2">
      <c r="G71">
        <v>67</v>
      </c>
      <c r="H71" t="s">
        <v>68</v>
      </c>
      <c r="I71" t="s">
        <v>207</v>
      </c>
      <c r="J71" s="103">
        <f t="shared" si="1"/>
        <v>1</v>
      </c>
      <c r="K71" s="40">
        <f>IF(H71=J71,0,SUM($J$5:$J71))</f>
        <v>35</v>
      </c>
    </row>
    <row r="72" spans="7:11" x14ac:dyDescent="0.2">
      <c r="G72">
        <v>68</v>
      </c>
      <c r="H72" t="s">
        <v>120</v>
      </c>
      <c r="I72" t="s">
        <v>207</v>
      </c>
      <c r="J72" s="103">
        <f t="shared" si="1"/>
        <v>1</v>
      </c>
      <c r="K72" s="40">
        <f>IF(H72=J72,0,SUM($J$5:$J72))</f>
        <v>36</v>
      </c>
    </row>
    <row r="73" spans="7:11" x14ac:dyDescent="0.2">
      <c r="G73">
        <v>69</v>
      </c>
      <c r="H73" t="s">
        <v>63</v>
      </c>
      <c r="I73" t="s">
        <v>207</v>
      </c>
      <c r="J73" s="103">
        <f t="shared" si="1"/>
        <v>1</v>
      </c>
      <c r="K73" s="40">
        <f>IF(H73=J73,0,SUM($J$5:$J73))</f>
        <v>37</v>
      </c>
    </row>
    <row r="74" spans="7:11" x14ac:dyDescent="0.2">
      <c r="G74">
        <v>70</v>
      </c>
      <c r="H74" t="s">
        <v>65</v>
      </c>
      <c r="I74" t="s">
        <v>208</v>
      </c>
      <c r="J74" s="103">
        <f t="shared" si="1"/>
        <v>1</v>
      </c>
      <c r="K74" s="40">
        <f>IF(H74=J74,0,SUM($J$5:$J74))</f>
        <v>38</v>
      </c>
    </row>
    <row r="75" spans="7:11" x14ac:dyDescent="0.2">
      <c r="G75">
        <v>71</v>
      </c>
      <c r="H75" t="s">
        <v>117</v>
      </c>
      <c r="I75" t="s">
        <v>208</v>
      </c>
      <c r="J75" s="103">
        <f t="shared" si="1"/>
        <v>1</v>
      </c>
      <c r="K75" s="40">
        <f>IF(H75=J75,0,SUM($J$5:$J75))</f>
        <v>39</v>
      </c>
    </row>
    <row r="76" spans="7:11" x14ac:dyDescent="0.2">
      <c r="G76">
        <v>72</v>
      </c>
      <c r="H76" t="s">
        <v>48</v>
      </c>
      <c r="I76" t="s">
        <v>208</v>
      </c>
      <c r="J76" s="103">
        <f t="shared" si="1"/>
        <v>1</v>
      </c>
      <c r="K76" s="40">
        <f>IF(H76=J76,0,SUM($J$5:$J76))</f>
        <v>40</v>
      </c>
    </row>
    <row r="77" spans="7:11" x14ac:dyDescent="0.2">
      <c r="G77">
        <v>73</v>
      </c>
      <c r="H77" t="s">
        <v>138</v>
      </c>
      <c r="I77" t="s">
        <v>209</v>
      </c>
      <c r="J77" s="103">
        <f t="shared" si="1"/>
        <v>1</v>
      </c>
      <c r="K77" s="40">
        <f>IF(H77=J77,0,SUM($J$5:$J77))</f>
        <v>41</v>
      </c>
    </row>
    <row r="78" spans="7:11" x14ac:dyDescent="0.2">
      <c r="G78">
        <v>74</v>
      </c>
      <c r="H78" t="s">
        <v>115</v>
      </c>
      <c r="I78" t="s">
        <v>210</v>
      </c>
      <c r="J78" s="103">
        <f t="shared" si="1"/>
        <v>1</v>
      </c>
      <c r="K78" s="40">
        <f>IF(H78=J78,0,SUM($J$5:$J78))</f>
        <v>42</v>
      </c>
    </row>
    <row r="79" spans="7:11" x14ac:dyDescent="0.2">
      <c r="G79">
        <v>75</v>
      </c>
      <c r="H79" t="s">
        <v>59</v>
      </c>
      <c r="I79" t="s">
        <v>210</v>
      </c>
      <c r="J79" s="103">
        <f t="shared" si="1"/>
        <v>1</v>
      </c>
      <c r="K79" s="40">
        <f>IF(H79=J79,0,SUM($J$5:$J79))</f>
        <v>43</v>
      </c>
    </row>
    <row r="80" spans="7:11" x14ac:dyDescent="0.2">
      <c r="G80">
        <v>76</v>
      </c>
      <c r="H80" t="s">
        <v>53</v>
      </c>
      <c r="I80" t="s">
        <v>110</v>
      </c>
      <c r="J80" s="103">
        <f t="shared" si="1"/>
        <v>1</v>
      </c>
      <c r="K80" s="40">
        <f>IF(H80=J80,0,SUM($J$5:$J80))</f>
        <v>44</v>
      </c>
    </row>
    <row r="81" spans="7:11" x14ac:dyDescent="0.2">
      <c r="G81">
        <v>77</v>
      </c>
      <c r="H81" t="s">
        <v>140</v>
      </c>
      <c r="I81" t="s">
        <v>111</v>
      </c>
      <c r="J81" s="103">
        <f t="shared" si="1"/>
        <v>1</v>
      </c>
      <c r="K81" s="40">
        <f>IF(H81=J81,0,SUM($J$5:$J81))</f>
        <v>45</v>
      </c>
    </row>
    <row r="82" spans="7:11" x14ac:dyDescent="0.2">
      <c r="G82">
        <v>78</v>
      </c>
      <c r="H82" t="s">
        <v>108</v>
      </c>
      <c r="I82" t="s">
        <v>211</v>
      </c>
      <c r="J82" s="103">
        <f t="shared" si="1"/>
        <v>1</v>
      </c>
      <c r="K82" s="40">
        <f>IF(H82=J82,0,SUM($J$5:$J82))</f>
        <v>46</v>
      </c>
    </row>
    <row r="83" spans="7:11" x14ac:dyDescent="0.2">
      <c r="G83">
        <v>79</v>
      </c>
      <c r="H83" t="s">
        <v>67</v>
      </c>
      <c r="I83" t="s">
        <v>114</v>
      </c>
      <c r="J83" s="103">
        <f t="shared" si="1"/>
        <v>1</v>
      </c>
      <c r="K83" s="40">
        <f>IF(H83=J83,0,SUM($J$5:$J83))</f>
        <v>47</v>
      </c>
    </row>
    <row r="84" spans="7:11" x14ac:dyDescent="0.2">
      <c r="G84">
        <v>80</v>
      </c>
      <c r="H84" t="s">
        <v>141</v>
      </c>
      <c r="I84" t="s">
        <v>212</v>
      </c>
      <c r="J84" s="103">
        <f t="shared" ref="J84:J100" si="2">IFERROR(VLOOKUP(H84,$B$5:$B$36,1,0),1)</f>
        <v>1</v>
      </c>
      <c r="K84" s="40">
        <f>IF(H84=J84,0,SUM($J$5:$J84))</f>
        <v>48</v>
      </c>
    </row>
    <row r="85" spans="7:11" x14ac:dyDescent="0.2">
      <c r="G85">
        <v>81</v>
      </c>
      <c r="H85" t="s">
        <v>146</v>
      </c>
      <c r="I85" t="s">
        <v>213</v>
      </c>
      <c r="J85" s="103">
        <f t="shared" si="2"/>
        <v>1</v>
      </c>
      <c r="K85" s="40">
        <f>IF(H85=J85,0,SUM($J$5:$J85))</f>
        <v>49</v>
      </c>
    </row>
    <row r="86" spans="7:11" x14ac:dyDescent="0.2">
      <c r="G86">
        <v>82</v>
      </c>
      <c r="H86" t="s">
        <v>143</v>
      </c>
      <c r="I86" t="s">
        <v>118</v>
      </c>
      <c r="J86" s="103">
        <f t="shared" si="2"/>
        <v>1</v>
      </c>
      <c r="K86" s="40">
        <f>IF(H86=J86,0,SUM($J$5:$J86))</f>
        <v>50</v>
      </c>
    </row>
    <row r="87" spans="7:11" x14ac:dyDescent="0.2">
      <c r="G87">
        <v>83</v>
      </c>
      <c r="H87" t="s">
        <v>119</v>
      </c>
      <c r="I87" t="s">
        <v>118</v>
      </c>
      <c r="J87" s="103">
        <f t="shared" si="2"/>
        <v>1</v>
      </c>
      <c r="K87" s="40">
        <f>IF(H87=J87,0,SUM($J$5:$J87))</f>
        <v>51</v>
      </c>
    </row>
    <row r="88" spans="7:11" x14ac:dyDescent="0.2">
      <c r="G88">
        <v>84</v>
      </c>
      <c r="H88" t="s">
        <v>148</v>
      </c>
      <c r="I88" t="s">
        <v>121</v>
      </c>
      <c r="J88" s="103">
        <f t="shared" si="2"/>
        <v>1</v>
      </c>
      <c r="K88" s="40">
        <f>IF(H88=J88,0,SUM($J$5:$J88))</f>
        <v>52</v>
      </c>
    </row>
    <row r="89" spans="7:11" x14ac:dyDescent="0.2">
      <c r="G89">
        <v>85</v>
      </c>
      <c r="H89" t="s">
        <v>142</v>
      </c>
      <c r="I89" t="s">
        <v>121</v>
      </c>
      <c r="J89" s="103">
        <f t="shared" si="2"/>
        <v>1</v>
      </c>
      <c r="K89" s="40">
        <f>IF(H89=J89,0,SUM($J$5:$J89))</f>
        <v>53</v>
      </c>
    </row>
    <row r="90" spans="7:11" x14ac:dyDescent="0.2">
      <c r="G90">
        <v>86</v>
      </c>
      <c r="H90" t="s">
        <v>122</v>
      </c>
      <c r="I90" t="s">
        <v>121</v>
      </c>
      <c r="J90" s="103">
        <f t="shared" si="2"/>
        <v>1</v>
      </c>
      <c r="K90" s="40">
        <f>IF(H90=J90,0,SUM($J$5:$J90))</f>
        <v>54</v>
      </c>
    </row>
    <row r="91" spans="7:11" x14ac:dyDescent="0.2">
      <c r="G91">
        <v>87</v>
      </c>
      <c r="H91" t="s">
        <v>157</v>
      </c>
      <c r="I91" t="s">
        <v>144</v>
      </c>
      <c r="J91" s="103">
        <f t="shared" si="2"/>
        <v>1</v>
      </c>
      <c r="K91" s="40">
        <f>IF(H91=J91,0,SUM($J$5:$J91))</f>
        <v>55</v>
      </c>
    </row>
    <row r="92" spans="7:11" x14ac:dyDescent="0.2">
      <c r="G92">
        <v>88</v>
      </c>
      <c r="H92" t="s">
        <v>73</v>
      </c>
      <c r="I92" t="s">
        <v>144</v>
      </c>
      <c r="J92" s="103">
        <f t="shared" si="2"/>
        <v>1</v>
      </c>
      <c r="K92" s="40">
        <f>IF(H92=J92,0,SUM($J$5:$J92))</f>
        <v>56</v>
      </c>
    </row>
    <row r="93" spans="7:11" x14ac:dyDescent="0.2">
      <c r="G93">
        <v>89</v>
      </c>
      <c r="H93" t="s">
        <v>145</v>
      </c>
      <c r="I93" t="s">
        <v>144</v>
      </c>
      <c r="J93" s="103">
        <f t="shared" si="2"/>
        <v>1</v>
      </c>
      <c r="K93" s="40">
        <f>IF(H93=J93,0,SUM($J$5:$J93))</f>
        <v>57</v>
      </c>
    </row>
    <row r="94" spans="7:11" x14ac:dyDescent="0.2">
      <c r="G94">
        <v>90</v>
      </c>
      <c r="H94" t="s">
        <v>112</v>
      </c>
      <c r="I94" t="s">
        <v>147</v>
      </c>
      <c r="J94" s="103">
        <f t="shared" si="2"/>
        <v>1</v>
      </c>
      <c r="K94" s="40">
        <f>IF(H94=J94,0,SUM($J$5:$J94))</f>
        <v>58</v>
      </c>
    </row>
    <row r="95" spans="7:11" x14ac:dyDescent="0.2">
      <c r="G95">
        <v>91</v>
      </c>
      <c r="H95" t="s">
        <v>154</v>
      </c>
      <c r="I95" t="s">
        <v>149</v>
      </c>
      <c r="J95" s="103">
        <f t="shared" si="2"/>
        <v>1</v>
      </c>
      <c r="K95" s="40">
        <f>IF(H95=J95,0,SUM($J$5:$J95))</f>
        <v>59</v>
      </c>
    </row>
    <row r="96" spans="7:11" x14ac:dyDescent="0.2">
      <c r="G96">
        <v>92</v>
      </c>
      <c r="H96" t="s">
        <v>150</v>
      </c>
      <c r="I96" t="s">
        <v>151</v>
      </c>
      <c r="J96" s="103">
        <f t="shared" si="2"/>
        <v>1</v>
      </c>
      <c r="K96" s="40">
        <f>IF(H96=J96,0,SUM($J$5:$J96))</f>
        <v>60</v>
      </c>
    </row>
    <row r="97" spans="7:11" x14ac:dyDescent="0.2">
      <c r="G97">
        <v>93</v>
      </c>
      <c r="H97" t="s">
        <v>214</v>
      </c>
      <c r="I97" t="s">
        <v>215</v>
      </c>
      <c r="J97" s="103">
        <f t="shared" si="2"/>
        <v>1</v>
      </c>
      <c r="K97" s="40">
        <f>IF(H97=J97,0,SUM($J$5:$J97))</f>
        <v>61</v>
      </c>
    </row>
    <row r="98" spans="7:11" x14ac:dyDescent="0.2">
      <c r="G98">
        <v>94</v>
      </c>
      <c r="H98" t="s">
        <v>152</v>
      </c>
      <c r="I98" t="s">
        <v>153</v>
      </c>
      <c r="J98" s="103">
        <f t="shared" si="2"/>
        <v>1</v>
      </c>
      <c r="K98" s="40">
        <f>IF(H98=J98,0,SUM($J$5:$J98))</f>
        <v>62</v>
      </c>
    </row>
    <row r="99" spans="7:11" x14ac:dyDescent="0.2">
      <c r="G99">
        <v>95</v>
      </c>
      <c r="H99" t="s">
        <v>155</v>
      </c>
      <c r="I99" t="s">
        <v>156</v>
      </c>
      <c r="J99" s="103">
        <f t="shared" si="2"/>
        <v>1</v>
      </c>
      <c r="K99" s="40">
        <f>IF(H99=J99,0,SUM($J$5:$J99))</f>
        <v>63</v>
      </c>
    </row>
    <row r="100" spans="7:11" x14ac:dyDescent="0.2">
      <c r="G100">
        <v>96</v>
      </c>
      <c r="H100" t="s">
        <v>216</v>
      </c>
      <c r="I100" t="s">
        <v>217</v>
      </c>
      <c r="J100" s="103">
        <f t="shared" si="2"/>
        <v>1</v>
      </c>
      <c r="K100" s="40">
        <f>IF(H100=J100,0,SUM($J$5:$J100))</f>
        <v>64</v>
      </c>
    </row>
  </sheetData>
  <conditionalFormatting sqref="B1:B2">
    <cfRule type="duplicateValues" dxfId="1" priority="2"/>
  </conditionalFormatting>
  <conditionalFormatting sqref="H1:H2">
    <cfRule type="duplicateValues" dxfId="0" priority="1"/>
  </conditionalFormatting>
  <hyperlinks>
    <hyperlink ref="A2" r:id="rId1" xr:uid="{F8B3EEA9-050E-4C22-B076-2E840E6323B6}"/>
    <hyperlink ref="G2" r:id="rId2" xr:uid="{16FC8403-1606-4191-9066-7918860A8F9A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C273E01-EC10-492A-BF2D-ECFAA7160F9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PDC2024 - Draw&amp;Bracket</vt:lpstr>
      <vt:lpstr>Lists</vt:lpstr>
      <vt:lpstr>Exports</vt:lpstr>
      <vt:lpstr>lstTop32</vt:lpstr>
    </vt:vector>
  </TitlesOfParts>
  <Company>Paddy Power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dhealy</dc:creator>
  <cp:lastModifiedBy>Donal Healy</cp:lastModifiedBy>
  <dcterms:created xsi:type="dcterms:W3CDTF">2007-12-17T14:10:49Z</dcterms:created>
  <dcterms:modified xsi:type="dcterms:W3CDTF">2023-11-27T17:22:06Z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299f4a9b-132e-444b-bb79-6a2fd5ebfa41_Enabled">
    <vt:lpwstr>true</vt:lpwstr>
  </property>
  <property fmtid="{D5CDD505-2E9C-101B-9397-08002B2CF9AE}" pid="5" name="MSIP_Label_299f4a9b-132e-444b-bb79-6a2fd5ebfa41_SetDate">
    <vt:lpwstr>2023-11-27T17:21:41Z</vt:lpwstr>
  </property>
  <property fmtid="{D5CDD505-2E9C-101B-9397-08002B2CF9AE}" pid="6" name="MSIP_Label_299f4a9b-132e-444b-bb79-6a2fd5ebfa41_Method">
    <vt:lpwstr>Privileged</vt:lpwstr>
  </property>
  <property fmtid="{D5CDD505-2E9C-101B-9397-08002B2CF9AE}" pid="7" name="MSIP_Label_299f4a9b-132e-444b-bb79-6a2fd5ebfa41_Name">
    <vt:lpwstr>Public</vt:lpwstr>
  </property>
  <property fmtid="{D5CDD505-2E9C-101B-9397-08002B2CF9AE}" pid="8" name="MSIP_Label_299f4a9b-132e-444b-bb79-6a2fd5ebfa41_SiteId">
    <vt:lpwstr>7acc61c5-e4a5-49d2-a52a-3ce24c726371</vt:lpwstr>
  </property>
  <property fmtid="{D5CDD505-2E9C-101B-9397-08002B2CF9AE}" pid="9" name="MSIP_Label_299f4a9b-132e-444b-bb79-6a2fd5ebfa41_ActionId">
    <vt:lpwstr>8167708e-fd48-421e-b5e1-cf2e8eea2e61</vt:lpwstr>
  </property>
  <property fmtid="{D5CDD505-2E9C-101B-9397-08002B2CF9AE}" pid="10" name="MSIP_Label_299f4a9b-132e-444b-bb79-6a2fd5ebfa41_ContentBits">
    <vt:lpwstr>0</vt:lpwstr>
  </property>
</Properties>
</file>